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00-Affaires\COMMUNES DEPARTEMENT 88\Terr'EnR\Girancourt_Maison des services\07-DCE\02 VERSION 01\"/>
    </mc:Choice>
  </mc:AlternateContent>
  <xr:revisionPtr revIDLastSave="0" documentId="13_ncr:1_{6CA309AE-A419-4D98-AA4D-D892804D644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1  Décomposition du pri" sheetId="1" r:id="rId1"/>
    <sheet name="Total de l_affaire" sheetId="5" r:id="rId2"/>
    <sheet name="Total de l_aff (1)" sheetId="9" r:id="rId3"/>
    <sheet name="Récapitulatif Installation " sheetId="13" r:id="rId4"/>
  </sheets>
  <definedNames>
    <definedName name="_xlnm.Print_Titles" localSheetId="0">'LOT 1  Décomposition du pri'!$1:$6</definedName>
    <definedName name="_xlnm.Print_Titles" localSheetId="3">'Récapitulatif Installation '!$1:$6</definedName>
    <definedName name="_xlnm.Print_Titles" localSheetId="2">'Total de l_aff (1)'!$1:$6</definedName>
    <definedName name="_xlnm.Print_Titles" localSheetId="1">'Total de l_affaire'!$1:$6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3" l="1"/>
  <c r="E9" i="13"/>
  <c r="F8" i="13"/>
  <c r="D9" i="13"/>
  <c r="C9" i="13"/>
  <c r="I8" i="13"/>
  <c r="M7" i="9"/>
  <c r="M13" i="9"/>
  <c r="M6" i="9"/>
  <c r="M12" i="9"/>
  <c r="M5" i="9"/>
  <c r="M11" i="9"/>
  <c r="E71" i="1"/>
  <c r="M70" i="1"/>
  <c r="F70" i="1"/>
  <c r="M69" i="1"/>
  <c r="F69" i="1"/>
  <c r="E67" i="1"/>
  <c r="M66" i="1"/>
  <c r="F66" i="1"/>
  <c r="M65" i="1"/>
  <c r="F65" i="1"/>
  <c r="M64" i="1"/>
  <c r="F64" i="1"/>
  <c r="M60" i="1"/>
  <c r="F60" i="1"/>
  <c r="F59" i="1"/>
  <c r="M59" i="1"/>
  <c r="F58" i="1"/>
  <c r="M58" i="1"/>
  <c r="E57" i="1"/>
  <c r="F56" i="1"/>
  <c r="M56" i="1"/>
  <c r="F55" i="1"/>
  <c r="M55" i="1"/>
  <c r="F54" i="1"/>
  <c r="M54" i="1"/>
  <c r="F53" i="1"/>
  <c r="M53" i="1"/>
  <c r="E51" i="1"/>
  <c r="E61" i="1"/>
  <c r="F50" i="1"/>
  <c r="M50" i="1"/>
  <c r="F49" i="1"/>
  <c r="M49" i="1"/>
  <c r="F48" i="1"/>
  <c r="M48" i="1"/>
  <c r="F47" i="1"/>
  <c r="M47" i="1"/>
  <c r="F46" i="1"/>
  <c r="M46" i="1"/>
  <c r="F45" i="1"/>
  <c r="M45" i="1"/>
  <c r="F44" i="1"/>
  <c r="M44" i="1"/>
  <c r="F43" i="1"/>
  <c r="M43" i="1"/>
  <c r="F42" i="1"/>
  <c r="M42" i="1"/>
  <c r="F41" i="1"/>
  <c r="M41" i="1"/>
  <c r="F40" i="1"/>
  <c r="M40" i="1"/>
  <c r="F39" i="1"/>
  <c r="M39" i="1"/>
  <c r="F38" i="1"/>
  <c r="M38" i="1"/>
  <c r="F37" i="1"/>
  <c r="M37" i="1"/>
  <c r="F36" i="1"/>
  <c r="M36" i="1"/>
  <c r="E33" i="1"/>
  <c r="F32" i="1"/>
  <c r="M32" i="1"/>
  <c r="F31" i="1"/>
  <c r="M31" i="1"/>
  <c r="F30" i="1"/>
  <c r="M30" i="1"/>
  <c r="F29" i="1"/>
  <c r="M29" i="1"/>
  <c r="F26" i="1"/>
  <c r="M26" i="1"/>
  <c r="F25" i="1"/>
  <c r="M25" i="1"/>
  <c r="E24" i="1"/>
  <c r="E27" i="1"/>
  <c r="F23" i="1"/>
  <c r="M23" i="1"/>
  <c r="F22" i="1"/>
  <c r="M22" i="1"/>
  <c r="F21" i="1"/>
  <c r="M21" i="1"/>
  <c r="F20" i="1"/>
  <c r="M20" i="1"/>
  <c r="F19" i="1"/>
  <c r="M19" i="1"/>
  <c r="F18" i="1"/>
  <c r="M18" i="1"/>
  <c r="F17" i="1"/>
  <c r="M17" i="1"/>
  <c r="F16" i="1"/>
  <c r="M16" i="1"/>
  <c r="M13" i="1"/>
  <c r="F13" i="1"/>
  <c r="E12" i="1"/>
  <c r="F11" i="1"/>
  <c r="M11" i="1"/>
  <c r="F10" i="1"/>
  <c r="M10" i="1"/>
  <c r="M8" i="1"/>
  <c r="F8" i="1"/>
  <c r="M73" i="1" l="1"/>
  <c r="M6" i="5" s="1"/>
  <c r="M72" i="1"/>
  <c r="M5" i="5" s="1"/>
  <c r="M12" i="1"/>
  <c r="M61" i="1"/>
  <c r="M62" i="1"/>
  <c r="M71" i="1"/>
  <c r="M24" i="1"/>
  <c r="M27" i="1"/>
  <c r="M33" i="1"/>
  <c r="M51" i="1"/>
  <c r="M57" i="1"/>
  <c r="M67" i="1"/>
  <c r="E62" i="1"/>
  <c r="E72" i="1"/>
  <c r="E73" i="1" l="1"/>
  <c r="E74" i="1" s="1"/>
  <c r="M74" i="1"/>
  <c r="M7" i="5"/>
  <c r="E5" i="5"/>
  <c r="E7" i="5"/>
</calcChain>
</file>

<file path=xl/sharedStrings.xml><?xml version="1.0" encoding="utf-8"?>
<sst xmlns="http://schemas.openxmlformats.org/spreadsheetml/2006/main" count="214" uniqueCount="160">
  <si>
    <t>Détail Quantitatif Estimatif</t>
  </si>
  <si>
    <t>Installation d'une centrale photovoltaïque sur la toiture de la Maison des Services de Girancourt</t>
  </si>
  <si>
    <t>N°</t>
  </si>
  <si>
    <t>Ref.</t>
  </si>
  <si>
    <t>Désignation</t>
  </si>
  <si>
    <t>U</t>
  </si>
  <si>
    <t>Qté</t>
  </si>
  <si>
    <t>Qté ent.</t>
  </si>
  <si>
    <t>TVA</t>
  </si>
  <si>
    <t>Prix Unitaire</t>
  </si>
  <si>
    <t>Montant HT</t>
  </si>
  <si>
    <t>Ref. Env.</t>
  </si>
  <si>
    <t>1</t>
  </si>
  <si>
    <t>Décomposition du prix</t>
  </si>
  <si>
    <t>Généralités</t>
  </si>
  <si>
    <t>2</t>
  </si>
  <si>
    <t>Travaux préparatoires</t>
  </si>
  <si>
    <t>2.1</t>
  </si>
  <si>
    <t>Installations de chantier</t>
  </si>
  <si>
    <t>ft</t>
  </si>
  <si>
    <t>2.2</t>
  </si>
  <si>
    <t>Etude d'exécution d'une centrale photovoltaique</t>
  </si>
  <si>
    <t>Sous-Total HT de Travaux préparatoires</t>
  </si>
  <si>
    <t>3</t>
  </si>
  <si>
    <t>Fouille en privé pour raccordement au réseau Enedis</t>
  </si>
  <si>
    <t>ml</t>
  </si>
  <si>
    <t>4</t>
  </si>
  <si>
    <t>Cablage et travaux électrique</t>
  </si>
  <si>
    <t>4.1</t>
  </si>
  <si>
    <t>Onduleurs, optimiseurs et coffrets</t>
  </si>
  <si>
    <t>4.1.1</t>
  </si>
  <si>
    <t>Pose d'un onduleur</t>
  </si>
  <si>
    <t>u</t>
  </si>
  <si>
    <t>4.1.2</t>
  </si>
  <si>
    <t>Fourniture d'un onduleur SMA</t>
  </si>
  <si>
    <t>4.1.2.1</t>
  </si>
  <si>
    <t>SMA Tripower X 15</t>
  </si>
  <si>
    <t>4.1.2.2</t>
  </si>
  <si>
    <t>SMA Tripower X 20</t>
  </si>
  <si>
    <t>4.1.2.3</t>
  </si>
  <si>
    <t>SMA Tripower X 25</t>
  </si>
  <si>
    <t>4.1.2.4</t>
  </si>
  <si>
    <t>SMA Core 1 50kVA</t>
  </si>
  <si>
    <t>4.1.2.5</t>
  </si>
  <si>
    <t>SMA Core 2 100kVA</t>
  </si>
  <si>
    <t>4.1.2.6</t>
  </si>
  <si>
    <t>Plus-value pour option supervision de l'onduleur maitre</t>
  </si>
  <si>
    <t>Sous-Total HT de Fourniture d'un onduleur SMA</t>
  </si>
  <si>
    <t>4.1.3</t>
  </si>
  <si>
    <t>Coffret AC</t>
  </si>
  <si>
    <t>4.1.4</t>
  </si>
  <si>
    <t>Armoire Comptage/TGBT</t>
  </si>
  <si>
    <t>Sous-Total HT de Onduleurs, optimiseurs et coffrets</t>
  </si>
  <si>
    <t>4.2</t>
  </si>
  <si>
    <t>Réseaux en bâtiment ou sur structure (toiture et ombrières)</t>
  </si>
  <si>
    <t>4.2.1</t>
  </si>
  <si>
    <t>Pose de câblage sous panneau</t>
  </si>
  <si>
    <t>4.2.2</t>
  </si>
  <si>
    <t>Pose de câblage en chemin de câble</t>
  </si>
  <si>
    <t>4.2.3</t>
  </si>
  <si>
    <t>Pose de cablage sur façade</t>
  </si>
  <si>
    <t>4.2.4</t>
  </si>
  <si>
    <t>Pose de câble en fourreau</t>
  </si>
  <si>
    <t>Sous-Total HT de Réseaux en bâtiment ou sur structure (toiture et ombrières)</t>
  </si>
  <si>
    <t>4.3</t>
  </si>
  <si>
    <t>Fourniture de câbles</t>
  </si>
  <si>
    <t>4.3.1</t>
  </si>
  <si>
    <t>U-1000 R2V DISTINGO</t>
  </si>
  <si>
    <t>4.3.1.1</t>
  </si>
  <si>
    <t>4*6</t>
  </si>
  <si>
    <t>4.3.1.2</t>
  </si>
  <si>
    <t>4*10</t>
  </si>
  <si>
    <t>4.3.1.3</t>
  </si>
  <si>
    <t>4*16</t>
  </si>
  <si>
    <t>4.3.1.4</t>
  </si>
  <si>
    <t>4*25</t>
  </si>
  <si>
    <t>4.3.1.5</t>
  </si>
  <si>
    <t>4*35</t>
  </si>
  <si>
    <t>4.3.1.6</t>
  </si>
  <si>
    <t>4*50</t>
  </si>
  <si>
    <t>4.3.1.7</t>
  </si>
  <si>
    <t>5G4</t>
  </si>
  <si>
    <t>4.3.1.8</t>
  </si>
  <si>
    <t>5G6</t>
  </si>
  <si>
    <t>4.3.1.9</t>
  </si>
  <si>
    <t>5G10</t>
  </si>
  <si>
    <t>4.3.1.10</t>
  </si>
  <si>
    <t>5G16</t>
  </si>
  <si>
    <t>4.3.1.11</t>
  </si>
  <si>
    <t>5G25</t>
  </si>
  <si>
    <t>4.3.1.12</t>
  </si>
  <si>
    <t>5G35</t>
  </si>
  <si>
    <t>4.3.1.13</t>
  </si>
  <si>
    <t>5G50</t>
  </si>
  <si>
    <t>4.3.1.14</t>
  </si>
  <si>
    <t>1G25</t>
  </si>
  <si>
    <t>4.3.1.15</t>
  </si>
  <si>
    <t>1G35</t>
  </si>
  <si>
    <t>Sous-Total HT de U-1000 R2V DISTINGO</t>
  </si>
  <si>
    <t>4.3.2</t>
  </si>
  <si>
    <t>Cable solaire H1Z2Z2-K</t>
  </si>
  <si>
    <t>4.3.2.1</t>
  </si>
  <si>
    <t>1x4²</t>
  </si>
  <si>
    <t>4.3.2.2</t>
  </si>
  <si>
    <t>1x6²</t>
  </si>
  <si>
    <t>4.3.2.3</t>
  </si>
  <si>
    <t>1x10²</t>
  </si>
  <si>
    <t>4.3.2.4</t>
  </si>
  <si>
    <t>1x16²</t>
  </si>
  <si>
    <t>Sous-Total HT de Cable solaire H1Z2Z2-K</t>
  </si>
  <si>
    <t>4.3.3</t>
  </si>
  <si>
    <t>Câble communication données</t>
  </si>
  <si>
    <t>4.3.4</t>
  </si>
  <si>
    <t>Câble pilote arrêt d'urgence</t>
  </si>
  <si>
    <t>4.3.5</t>
  </si>
  <si>
    <t>Cable U1000 AR2V 240 mm²</t>
  </si>
  <si>
    <t>Sous-Total HT de Fourniture de câbles</t>
  </si>
  <si>
    <t>Sous-Total HT de Cablage et travaux électrique</t>
  </si>
  <si>
    <t>5</t>
  </si>
  <si>
    <t>Travaux en couverture</t>
  </si>
  <si>
    <t>5.1</t>
  </si>
  <si>
    <t>Fourniture d'un panneau éligible ETN couverture maison des services</t>
  </si>
  <si>
    <t>5.2</t>
  </si>
  <si>
    <t>Systeme de fixation couverture tuile</t>
  </si>
  <si>
    <t>m²</t>
  </si>
  <si>
    <t>5.3</t>
  </si>
  <si>
    <t>Pose d'un panneau photovoltaique</t>
  </si>
  <si>
    <t>Sous-Total HT de Travaux en couverture</t>
  </si>
  <si>
    <t>6</t>
  </si>
  <si>
    <t>Essais et mises en service</t>
  </si>
  <si>
    <t>6.1</t>
  </si>
  <si>
    <t>Contrôle de conformité initial</t>
  </si>
  <si>
    <t>6.2</t>
  </si>
  <si>
    <t>Dossier d'ouvrage exécuté</t>
  </si>
  <si>
    <t>Sous-Total HT de Essais et mises en service</t>
  </si>
  <si>
    <t>MONTANT HT</t>
  </si>
  <si>
    <t>MONTANT TVA - 20,00%</t>
  </si>
  <si>
    <t>MONTANT TTC</t>
  </si>
  <si>
    <t>TOTAL HT</t>
  </si>
  <si>
    <t>TOTAL TVA - 20,00%</t>
  </si>
  <si>
    <t>Q Ferme</t>
  </si>
  <si>
    <t>TOTAL TTC</t>
  </si>
  <si>
    <t>MONTANT HT Ferme</t>
  </si>
  <si>
    <t>MONTANT TVA A 20,00 % Ferme</t>
  </si>
  <si>
    <t>MONTANT TTC Ferme</t>
  </si>
  <si>
    <t>MONTANT HT TOUTES TRANCHES</t>
  </si>
  <si>
    <t>MONTANT TVA A 20,00 % TOUTES TRANCHES</t>
  </si>
  <si>
    <t>MONTANT TTC TOUTES TRANCHES</t>
  </si>
  <si>
    <t xml:space="preserve">Récapitulatif - </t>
  </si>
  <si>
    <t xml:space="preserve">LOT n°. </t>
  </si>
  <si>
    <t>HT</t>
  </si>
  <si>
    <t>TTC</t>
  </si>
  <si>
    <t>%</t>
  </si>
  <si>
    <t>MARGE HT</t>
  </si>
  <si>
    <t>% MARGE</t>
  </si>
  <si>
    <t>CONSTANTE</t>
  </si>
  <si>
    <t>FORMULE</t>
  </si>
  <si>
    <t>01</t>
  </si>
  <si>
    <t>TOTAL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</si>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</sst>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#,##0.00000"/>
    <numFmt numFmtId="165" formatCode="#,##0.##\ %;\-#,##0.##\ %"/>
    <numFmt numFmtId="166" formatCode="#,##0.000"/>
    <numFmt numFmtId="167" formatCode="#,##0.00\ %;\-#,##0.00\ %"/>
  </numFmts>
  <fonts count="29" x14ac:knownFonts="1">
    <font>
      <sz val="8.25"/>
      <name val="Tahoma"/>
      <family val="2"/>
      <charset val="1"/>
    </font>
    <font>
      <b/>
      <sz val="18"/>
      <color rgb="FF2F2F2C"/>
      <name val="Century Gothic"/>
      <charset val="1"/>
    </font>
    <font>
      <b/>
      <sz val="14"/>
      <color rgb="FF2F2F2C"/>
      <name val="Century Gothic"/>
      <charset val="1"/>
    </font>
    <font>
      <b/>
      <sz val="12"/>
      <color theme="1"/>
      <name val="Calibri"/>
      <charset val="1"/>
    </font>
    <font>
      <b/>
      <sz val="14"/>
      <color rgb="FF333333"/>
      <name val="Century Gothic"/>
      <charset val="1"/>
    </font>
    <font>
      <b/>
      <sz val="12"/>
      <color rgb="FF000000"/>
      <name val="Calibri"/>
      <charset val="1"/>
    </font>
    <font>
      <b/>
      <sz val="10"/>
      <color rgb="FF2F2F2C"/>
      <name val="Century Gothic"/>
      <charset val="1"/>
    </font>
    <font>
      <sz val="8.25"/>
      <color rgb="FF2F2F2C"/>
      <name val="Tahoma"/>
      <charset val="1"/>
    </font>
    <font>
      <b/>
      <sz val="11"/>
      <color rgb="FF2F2F2C"/>
      <name val="Arial"/>
      <charset val="1"/>
    </font>
    <font>
      <sz val="10"/>
      <color rgb="FF354151"/>
      <name val="Arial"/>
      <charset val="1"/>
    </font>
    <font>
      <b/>
      <sz val="10"/>
      <color rgb="FFF18500"/>
      <name val="Arial"/>
      <charset val="1"/>
    </font>
    <font>
      <b/>
      <sz val="8"/>
      <color rgb="FF2F2F2C"/>
      <name val="Arial"/>
      <charset val="1"/>
    </font>
    <font>
      <b/>
      <sz val="8"/>
      <color rgb="FF000000"/>
      <name val="Arial"/>
      <charset val="1"/>
    </font>
    <font>
      <b/>
      <sz val="8"/>
      <color theme="1"/>
      <name val="Arial"/>
      <charset val="1"/>
    </font>
    <font>
      <sz val="10"/>
      <color theme="1"/>
      <name val="Arial"/>
      <charset val="1"/>
    </font>
    <font>
      <sz val="10"/>
      <color rgb="FF000000"/>
      <name val="Arial"/>
      <charset val="1"/>
    </font>
    <font>
      <b/>
      <sz val="9"/>
      <color rgb="FF000000"/>
      <name val="Calibri"/>
      <charset val="1"/>
    </font>
    <font>
      <b/>
      <sz val="10"/>
      <color theme="1"/>
      <name val="Arial"/>
      <charset val="1"/>
    </font>
    <font>
      <b/>
      <sz val="8"/>
      <name val="Arial"/>
      <charset val="1"/>
    </font>
    <font>
      <sz val="8"/>
      <color rgb="FFFAF3E8"/>
      <name val="Arial"/>
      <charset val="1"/>
    </font>
    <font>
      <b/>
      <sz val="8"/>
      <color rgb="FFFFFFFF"/>
      <name val="Arial"/>
      <charset val="1"/>
    </font>
    <font>
      <sz val="8.25"/>
      <name val="Microsoft Sans Serif"/>
    </font>
    <font>
      <b/>
      <sz val="18"/>
      <name val="Century Gothic"/>
      <charset val="1"/>
    </font>
    <font>
      <b/>
      <sz val="14"/>
      <color rgb="FF3E3C3A"/>
      <name val="Century Gothic"/>
      <charset val="1"/>
    </font>
    <font>
      <b/>
      <sz val="12"/>
      <name val="Century Gothic"/>
      <charset val="1"/>
    </font>
    <font>
      <sz val="9"/>
      <name val="Calibri"/>
      <charset val="1"/>
    </font>
    <font>
      <b/>
      <sz val="9"/>
      <color rgb="FFFFFFFF"/>
      <name val="Calibri"/>
      <charset val="1"/>
    </font>
    <font>
      <b/>
      <sz val="10"/>
      <color rgb="FF000000"/>
      <name val="Century Gothic"/>
      <charset val="1"/>
    </font>
    <font>
      <b/>
      <sz val="10"/>
      <name val="Calibri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6A294"/>
        <bgColor rgb="FFA6A294"/>
      </patternFill>
    </fill>
    <fill>
      <patternFill patternType="solid">
        <fgColor rgb="FFFDE0AC"/>
        <bgColor rgb="FFFDE0AC"/>
      </patternFill>
    </fill>
    <fill>
      <patternFill patternType="solid">
        <fgColor rgb="FFF5F5F5"/>
        <bgColor rgb="FFF5F5F5"/>
      </patternFill>
    </fill>
    <fill>
      <patternFill patternType="solid">
        <fgColor rgb="FFD8D8D8"/>
        <bgColor rgb="FFD8D8D8"/>
      </patternFill>
    </fill>
  </fills>
  <borders count="30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thin">
        <color rgb="FFA6A294"/>
      </top>
      <bottom style="thin">
        <color rgb="FFA6A294"/>
      </bottom>
      <diagonal/>
    </border>
    <border>
      <left style="thin">
        <color rgb="FFC0C0C0"/>
      </left>
      <right/>
      <top style="thin">
        <color rgb="FFA6A294"/>
      </top>
      <bottom style="thin">
        <color rgb="FFA6A294"/>
      </bottom>
      <diagonal/>
    </border>
    <border>
      <left/>
      <right/>
      <top style="thin">
        <color rgb="FFA6A294"/>
      </top>
      <bottom style="thin">
        <color rgb="FFA6A294"/>
      </bottom>
      <diagonal/>
    </border>
    <border>
      <left style="thin">
        <color rgb="FF646464"/>
      </left>
      <right style="thin">
        <color rgb="FF646464"/>
      </right>
      <top/>
      <bottom style="thin">
        <color rgb="FFA6A294"/>
      </bottom>
      <diagonal/>
    </border>
    <border>
      <left/>
      <right style="thin">
        <color rgb="FF646464"/>
      </right>
      <top/>
      <bottom style="thin">
        <color rgb="FFA6A294"/>
      </bottom>
      <diagonal/>
    </border>
    <border>
      <left/>
      <right style="medium">
        <color rgb="FF646464"/>
      </right>
      <top/>
      <bottom style="thin">
        <color rgb="FFA6A294"/>
      </bottom>
      <diagonal/>
    </border>
    <border>
      <left style="medium">
        <color rgb="FF646464"/>
      </left>
      <right style="thin">
        <color rgb="FFC0C0C0"/>
      </right>
      <top/>
      <bottom style="thin">
        <color rgb="FFA6A294"/>
      </bottom>
      <diagonal/>
    </border>
    <border>
      <left style="thin">
        <color rgb="FFC0C0C0"/>
      </left>
      <right/>
      <top/>
      <bottom style="thin">
        <color rgb="FFA6A294"/>
      </bottom>
      <diagonal/>
    </border>
    <border>
      <left/>
      <right/>
      <top/>
      <bottom style="thin">
        <color rgb="FFA6A294"/>
      </bottom>
      <diagonal/>
    </border>
    <border>
      <left/>
      <right style="thin">
        <color rgb="FFC0C0C0"/>
      </right>
      <top/>
      <bottom style="thin">
        <color rgb="FFA6A29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/>
      <top/>
      <bottom style="thin">
        <color rgb="FFA6A294"/>
      </bottom>
      <diagonal/>
    </border>
    <border>
      <left style="thin">
        <color rgb="FFC0C0C0"/>
      </left>
      <right style="thin">
        <color rgb="FFC0C0C0"/>
      </right>
      <top/>
      <bottom style="thin">
        <color rgb="FFA6A294"/>
      </bottom>
      <diagonal/>
    </border>
    <border>
      <left style="thin">
        <color rgb="FFC0C0C0"/>
      </left>
      <right/>
      <top style="medium">
        <color rgb="FF646464"/>
      </top>
      <bottom style="medium">
        <color rgb="FF646464"/>
      </bottom>
      <diagonal/>
    </border>
    <border>
      <left style="thin">
        <color rgb="FFC0C0C0"/>
      </left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1">
    <xf numFmtId="0" fontId="0" fillId="0" borderId="0">
      <alignment vertical="top"/>
      <protection locked="0"/>
    </xf>
  </cellStyleXfs>
  <cellXfs count="123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3" xfId="0" applyFill="1" applyBorder="1">
      <alignment vertical="top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7" xfId="0" applyFill="1" applyBorder="1">
      <alignment vertical="top"/>
      <protection locked="0"/>
    </xf>
    <xf numFmtId="0" fontId="3" fillId="2" borderId="8" xfId="0" applyFont="1" applyFill="1" applyBorder="1" applyAlignment="1">
      <alignment horizontal="center" vertical="top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>
      <alignment vertical="top"/>
      <protection locked="0"/>
    </xf>
    <xf numFmtId="0" fontId="6" fillId="3" borderId="11" xfId="0" applyFont="1" applyFill="1" applyBorder="1" applyAlignment="1">
      <alignment horizontal="center" vertical="center"/>
      <protection locked="0"/>
    </xf>
    <xf numFmtId="0" fontId="6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>
      <alignment horizontal="center" vertical="center" wrapText="1"/>
      <protection locked="0"/>
    </xf>
    <xf numFmtId="0" fontId="8" fillId="0" borderId="13" xfId="0" applyFont="1" applyBorder="1" applyAlignment="1">
      <alignment horizontal="left" vertical="center"/>
      <protection locked="0"/>
    </xf>
    <xf numFmtId="0" fontId="8" fillId="0" borderId="14" xfId="0" applyFont="1" applyBorder="1" applyAlignment="1">
      <alignment horizontal="left" vertical="center" wrapText="1"/>
      <protection locked="0"/>
    </xf>
    <xf numFmtId="0" fontId="9" fillId="0" borderId="15" xfId="0" applyFont="1" applyBorder="1" applyAlignment="1">
      <alignment horizontal="center" vertical="center"/>
      <protection locked="0"/>
    </xf>
    <xf numFmtId="0" fontId="9" fillId="0" borderId="16" xfId="0" applyFont="1" applyBorder="1" applyAlignment="1">
      <alignment horizontal="right" vertical="center"/>
      <protection locked="0"/>
    </xf>
    <xf numFmtId="0" fontId="9" fillId="0" borderId="16" xfId="0" applyFont="1" applyBorder="1" applyAlignment="1">
      <alignment horizontal="center" vertical="center"/>
      <protection locked="0"/>
    </xf>
    <xf numFmtId="0" fontId="9" fillId="0" borderId="17" xfId="0" applyFont="1" applyBorder="1" applyAlignment="1">
      <alignment horizontal="right" vertical="center"/>
      <protection locked="0"/>
    </xf>
    <xf numFmtId="0" fontId="8" fillId="0" borderId="12" xfId="0" applyFont="1" applyBorder="1" applyAlignment="1">
      <alignment horizontal="center" vertical="center"/>
      <protection locked="0"/>
    </xf>
    <xf numFmtId="49" fontId="8" fillId="0" borderId="18" xfId="0" applyNumberFormat="1" applyFont="1" applyBorder="1" applyAlignment="1">
      <alignment horizontal="center" vertical="center" wrapText="1"/>
      <protection locked="0"/>
    </xf>
    <xf numFmtId="0" fontId="8" fillId="0" borderId="19" xfId="0" applyFont="1" applyBorder="1" applyAlignment="1">
      <alignment vertical="center"/>
      <protection locked="0"/>
    </xf>
    <xf numFmtId="0" fontId="8" fillId="0" borderId="20" xfId="0" applyFont="1" applyBorder="1" applyAlignment="1">
      <alignment vertical="center" wrapText="1"/>
      <protection locked="0"/>
    </xf>
    <xf numFmtId="49" fontId="9" fillId="0" borderId="15" xfId="0" applyNumberFormat="1" applyFont="1" applyBorder="1" applyAlignment="1">
      <alignment horizontal="center" vertical="center" wrapText="1"/>
      <protection locked="0"/>
    </xf>
    <xf numFmtId="164" fontId="9" fillId="0" borderId="16" xfId="0" applyNumberFormat="1" applyFont="1" applyBorder="1" applyAlignment="1">
      <alignment horizontal="right" vertical="center"/>
      <protection locked="0"/>
    </xf>
    <xf numFmtId="164" fontId="9" fillId="0" borderId="16" xfId="0" applyNumberFormat="1" applyFont="1" applyBorder="1" applyAlignment="1">
      <alignment horizontal="center" vertical="center"/>
      <protection locked="0"/>
    </xf>
    <xf numFmtId="165" fontId="9" fillId="0" borderId="16" xfId="0" applyNumberFormat="1" applyFont="1" applyBorder="1" applyAlignment="1">
      <alignment horizontal="right" vertical="center"/>
      <protection locked="0"/>
    </xf>
    <xf numFmtId="7" fontId="9" fillId="0" borderId="16" xfId="0" applyNumberFormat="1" applyFont="1" applyBorder="1" applyAlignment="1">
      <alignment horizontal="right" vertical="center"/>
      <protection locked="0"/>
    </xf>
    <xf numFmtId="166" fontId="9" fillId="0" borderId="16" xfId="0" applyNumberFormat="1" applyFont="1" applyBorder="1" applyAlignment="1">
      <alignment horizontal="right" vertical="center"/>
      <protection locked="0"/>
    </xf>
    <xf numFmtId="7" fontId="9" fillId="0" borderId="17" xfId="0" applyNumberFormat="1" applyFont="1" applyBorder="1" applyAlignment="1">
      <alignment horizontal="right" vertical="center"/>
      <protection locked="0"/>
    </xf>
    <xf numFmtId="49" fontId="10" fillId="0" borderId="18" xfId="0" applyNumberFormat="1" applyFont="1" applyBorder="1" applyAlignment="1">
      <alignment horizontal="center" vertical="center" wrapText="1"/>
      <protection locked="0"/>
    </xf>
    <xf numFmtId="0" fontId="10" fillId="0" borderId="19" xfId="0" applyFont="1" applyBorder="1" applyAlignment="1">
      <alignment vertical="center"/>
      <protection locked="0"/>
    </xf>
    <xf numFmtId="0" fontId="10" fillId="0" borderId="21" xfId="0" applyFont="1" applyBorder="1" applyAlignment="1">
      <alignment vertical="center" wrapText="1"/>
      <protection locked="0"/>
    </xf>
    <xf numFmtId="3" fontId="9" fillId="0" borderId="16" xfId="0" applyNumberFormat="1" applyFont="1" applyBorder="1" applyAlignment="1">
      <alignment horizontal="right" vertical="center"/>
      <protection locked="0"/>
    </xf>
    <xf numFmtId="3" fontId="9" fillId="0" borderId="16" xfId="0" applyNumberFormat="1" applyFont="1" applyBorder="1" applyAlignment="1">
      <alignment horizontal="center" vertical="center"/>
      <protection locked="0"/>
    </xf>
    <xf numFmtId="0" fontId="12" fillId="4" borderId="10" xfId="0" applyFont="1" applyFill="1" applyBorder="1" applyAlignment="1">
      <alignment horizontal="left" vertical="center" indent="11"/>
      <protection locked="0"/>
    </xf>
    <xf numFmtId="7" fontId="13" fillId="4" borderId="10" xfId="0" applyNumberFormat="1" applyFont="1" applyFill="1" applyBorder="1" applyAlignment="1">
      <alignment horizontal="left" vertical="center" indent="11"/>
      <protection locked="0"/>
    </xf>
    <xf numFmtId="0" fontId="13" fillId="4" borderId="10" xfId="0" applyFont="1" applyFill="1" applyBorder="1" applyAlignment="1">
      <alignment horizontal="left" vertical="center" indent="11"/>
      <protection locked="0"/>
    </xf>
    <xf numFmtId="0" fontId="13" fillId="4" borderId="10" xfId="0" applyFont="1" applyFill="1" applyBorder="1">
      <alignment vertical="top"/>
      <protection locked="0"/>
    </xf>
    <xf numFmtId="7" fontId="11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9" fillId="0" borderId="16" xfId="0" applyNumberFormat="1" applyFont="1" applyBorder="1" applyAlignment="1">
      <alignment horizontal="right" vertical="center"/>
      <protection locked="0"/>
    </xf>
    <xf numFmtId="4" fontId="9" fillId="0" borderId="16" xfId="0" applyNumberFormat="1" applyFont="1" applyBorder="1" applyAlignment="1">
      <alignment horizontal="center" vertical="center"/>
      <protection locked="0"/>
    </xf>
    <xf numFmtId="49" fontId="9" fillId="0" borderId="18" xfId="0" applyNumberFormat="1" applyFont="1" applyBorder="1" applyAlignment="1">
      <alignment horizontal="center" vertical="center" wrapText="1"/>
      <protection locked="0"/>
    </xf>
    <xf numFmtId="0" fontId="9" fillId="0" borderId="19" xfId="0" applyFont="1" applyBorder="1" applyAlignment="1">
      <alignment vertical="center"/>
      <protection locked="0"/>
    </xf>
    <xf numFmtId="0" fontId="9" fillId="0" borderId="21" xfId="0" applyFont="1" applyBorder="1" applyAlignment="1">
      <alignment horizontal="left" vertical="center" wrapText="1" indent="1"/>
      <protection locked="0"/>
    </xf>
    <xf numFmtId="49" fontId="14" fillId="0" borderId="18" xfId="0" applyNumberFormat="1" applyFont="1" applyBorder="1" applyAlignment="1">
      <alignment horizontal="center" vertical="center" wrapText="1"/>
      <protection locked="0"/>
    </xf>
    <xf numFmtId="0" fontId="14" fillId="0" borderId="19" xfId="0" applyFont="1" applyBorder="1" applyAlignment="1">
      <alignment vertical="center"/>
      <protection locked="0"/>
    </xf>
    <xf numFmtId="0" fontId="14" fillId="0" borderId="21" xfId="0" applyFont="1" applyBorder="1" applyAlignment="1">
      <alignment horizontal="left" vertical="center" wrapText="1" indent="1"/>
      <protection locked="0"/>
    </xf>
    <xf numFmtId="49" fontId="15" fillId="5" borderId="24" xfId="0" applyNumberFormat="1" applyFont="1" applyFill="1" applyBorder="1" applyAlignment="1">
      <alignment horizontal="left" vertical="center" wrapText="1" indent="11"/>
      <protection locked="0"/>
    </xf>
    <xf numFmtId="0" fontId="16" fillId="5" borderId="20" xfId="0" applyFont="1" applyFill="1" applyBorder="1" applyAlignment="1">
      <alignment horizontal="left" vertical="center"/>
      <protection locked="0"/>
    </xf>
    <xf numFmtId="0" fontId="16" fillId="5" borderId="25" xfId="0" applyFont="1" applyFill="1" applyBorder="1" applyAlignment="1">
      <alignment horizontal="left" vertical="center" indent="11"/>
      <protection locked="0"/>
    </xf>
    <xf numFmtId="7" fontId="17" fillId="5" borderId="25" xfId="0" applyNumberFormat="1" applyFont="1" applyFill="1" applyBorder="1" applyAlignment="1">
      <alignment horizontal="left" vertical="center" indent="11"/>
      <protection locked="0"/>
    </xf>
    <xf numFmtId="0" fontId="17" fillId="5" borderId="25" xfId="0" applyFont="1" applyFill="1" applyBorder="1" applyAlignment="1">
      <alignment horizontal="left" vertical="center" indent="11"/>
      <protection locked="0"/>
    </xf>
    <xf numFmtId="0" fontId="17" fillId="5" borderId="20" xfId="0" applyFont="1" applyFill="1" applyBorder="1" applyAlignment="1">
      <alignment horizontal="left" vertical="top" indent="11"/>
      <protection locked="0"/>
    </xf>
    <xf numFmtId="0" fontId="0" fillId="0" borderId="20" xfId="0" applyBorder="1">
      <alignment vertical="top"/>
      <protection locked="0"/>
    </xf>
    <xf numFmtId="7" fontId="14" fillId="5" borderId="17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horizontal="left" vertical="center"/>
      <protection locked="0"/>
    </xf>
    <xf numFmtId="0" fontId="13" fillId="3" borderId="2" xfId="0" applyFont="1" applyFill="1" applyBorder="1">
      <alignment vertical="top"/>
      <protection locked="0"/>
    </xf>
    <xf numFmtId="7" fontId="13" fillId="3" borderId="2" xfId="0" applyNumberFormat="1" applyFont="1" applyFill="1" applyBorder="1">
      <alignment vertical="top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0" fontId="19" fillId="3" borderId="0" xfId="0" applyFont="1" applyFill="1" applyAlignment="1">
      <alignment vertical="center"/>
      <protection locked="0"/>
    </xf>
    <xf numFmtId="7" fontId="19" fillId="3" borderId="0" xfId="0" applyNumberFormat="1" applyFont="1" applyFill="1">
      <alignment vertical="top"/>
      <protection locked="0"/>
    </xf>
    <xf numFmtId="0" fontId="19" fillId="3" borderId="0" xfId="0" applyFont="1" applyFill="1">
      <alignment vertical="top"/>
      <protection locked="0"/>
    </xf>
    <xf numFmtId="7" fontId="19" fillId="3" borderId="5" xfId="0" applyNumberFormat="1" applyFont="1" applyFill="1" applyBorder="1" applyAlignment="1" applyProtection="1">
      <alignment horizontal="right" vertical="center"/>
    </xf>
    <xf numFmtId="0" fontId="19" fillId="3" borderId="0" xfId="0" applyFont="1" applyFill="1" applyAlignment="1">
      <alignment horizontal="left" vertical="center"/>
      <protection locked="0"/>
    </xf>
    <xf numFmtId="0" fontId="20" fillId="3" borderId="7" xfId="0" applyFont="1" applyFill="1" applyBorder="1" applyAlignment="1">
      <alignment vertical="center"/>
      <protection locked="0"/>
    </xf>
    <xf numFmtId="7" fontId="13" fillId="3" borderId="7" xfId="0" applyNumberFormat="1" applyFont="1" applyFill="1" applyBorder="1">
      <alignment vertical="top"/>
      <protection locked="0"/>
    </xf>
    <xf numFmtId="0" fontId="13" fillId="3" borderId="7" xfId="0" applyFont="1" applyFill="1" applyBorder="1">
      <alignment vertical="top"/>
      <protection locked="0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13" fillId="3" borderId="2" xfId="0" applyFont="1" applyFill="1" applyBorder="1" applyAlignment="1">
      <alignment vertical="center"/>
      <protection locked="0"/>
    </xf>
    <xf numFmtId="0" fontId="19" fillId="3" borderId="0" xfId="0" applyFont="1" applyFill="1" applyAlignment="1">
      <alignment vertical="top" wrapText="1"/>
      <protection locked="0"/>
    </xf>
    <xf numFmtId="0" fontId="13" fillId="3" borderId="7" xfId="0" applyFont="1" applyFill="1" applyBorder="1" applyAlignment="1">
      <alignment vertical="center"/>
      <protection locked="0"/>
    </xf>
    <xf numFmtId="0" fontId="21" fillId="0" borderId="0" xfId="0" applyFont="1">
      <alignment vertical="top"/>
      <protection locked="0"/>
    </xf>
    <xf numFmtId="0" fontId="25" fillId="0" borderId="0" xfId="0" applyFont="1" applyAlignment="1">
      <alignment vertical="center"/>
      <protection locked="0"/>
    </xf>
    <xf numFmtId="0" fontId="25" fillId="2" borderId="0" xfId="0" applyFont="1" applyFill="1" applyAlignment="1">
      <alignment vertical="center"/>
      <protection locked="0"/>
    </xf>
    <xf numFmtId="0" fontId="26" fillId="2" borderId="0" xfId="0" applyFont="1" applyFill="1" applyAlignment="1">
      <alignment horizontal="center" vertical="center"/>
      <protection locked="0"/>
    </xf>
    <xf numFmtId="0" fontId="25" fillId="2" borderId="0" xfId="0" applyFont="1" applyFill="1">
      <alignment vertical="top"/>
      <protection locked="0"/>
    </xf>
    <xf numFmtId="0" fontId="27" fillId="6" borderId="22" xfId="0" applyFont="1" applyFill="1" applyBorder="1" applyAlignment="1">
      <alignment horizontal="center" vertical="center"/>
      <protection locked="0"/>
    </xf>
    <xf numFmtId="0" fontId="27" fillId="6" borderId="26" xfId="0" applyFont="1" applyFill="1" applyBorder="1" applyAlignment="1">
      <alignment horizontal="center" vertical="center"/>
      <protection locked="0"/>
    </xf>
    <xf numFmtId="0" fontId="27" fillId="6" borderId="27" xfId="0" applyFont="1" applyFill="1" applyBorder="1" applyAlignment="1">
      <alignment horizontal="center" vertical="center"/>
      <protection locked="0"/>
    </xf>
    <xf numFmtId="49" fontId="28" fillId="0" borderId="28" xfId="0" applyNumberFormat="1" applyFont="1" applyBorder="1" applyAlignment="1" applyProtection="1">
      <alignment vertical="center" wrapText="1"/>
    </xf>
    <xf numFmtId="0" fontId="28" fillId="0" borderId="28" xfId="0" applyFont="1" applyBorder="1" applyAlignment="1" applyProtection="1">
      <alignment vertical="center" wrapText="1"/>
    </xf>
    <xf numFmtId="7" fontId="28" fillId="0" borderId="28" xfId="0" applyNumberFormat="1" applyFont="1" applyBorder="1" applyAlignment="1" applyProtection="1">
      <alignment horizontal="right" vertical="center"/>
    </xf>
    <xf numFmtId="167" fontId="28" fillId="0" borderId="29" xfId="0" applyNumberFormat="1" applyFont="1" applyBorder="1" applyAlignment="1" applyProtection="1">
      <alignment horizontal="right" vertical="center"/>
    </xf>
    <xf numFmtId="0" fontId="28" fillId="0" borderId="28" xfId="0" applyFont="1" applyBorder="1" applyAlignment="1">
      <alignment horizontal="right" vertical="center" wrapText="1"/>
      <protection locked="0"/>
    </xf>
    <xf numFmtId="0" fontId="28" fillId="0" borderId="29" xfId="0" applyFont="1" applyBorder="1" applyAlignment="1">
      <alignment horizontal="right" vertical="center" wrapText="1"/>
      <protection locked="0"/>
    </xf>
    <xf numFmtId="7" fontId="28" fillId="6" borderId="23" xfId="0" applyNumberFormat="1" applyFont="1" applyFill="1" applyBorder="1" applyAlignment="1" applyProtection="1">
      <alignment horizontal="right" vertical="center"/>
    </xf>
    <xf numFmtId="0" fontId="21" fillId="6" borderId="11" xfId="0" applyFont="1" applyFill="1" applyBorder="1">
      <alignment vertical="top"/>
      <protection locked="0"/>
    </xf>
    <xf numFmtId="0" fontId="21" fillId="6" borderId="0" xfId="0" applyFont="1" applyFill="1">
      <alignment vertical="top"/>
      <protection locked="0"/>
    </xf>
    <xf numFmtId="0" fontId="28" fillId="6" borderId="23" xfId="0" applyFont="1" applyFill="1" applyBorder="1" applyAlignment="1">
      <alignment horizontal="right" vertical="center"/>
      <protection locked="0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0" fillId="2" borderId="5" xfId="0" applyFill="1" applyBorder="1" applyAlignment="1">
      <alignment horizontal="left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vertical="center"/>
      <protection locked="0"/>
    </xf>
    <xf numFmtId="0" fontId="5" fillId="2" borderId="0" xfId="0" applyFont="1" applyFill="1" applyAlignment="1">
      <alignment vertical="center"/>
      <protection locked="0"/>
    </xf>
    <xf numFmtId="49" fontId="11" fillId="4" borderId="22" xfId="0" applyNumberFormat="1" applyFont="1" applyFill="1" applyBorder="1" applyAlignment="1">
      <alignment horizontal="left" vertical="center" wrapText="1" indent="11"/>
      <protection locked="0"/>
    </xf>
    <xf numFmtId="49" fontId="11" fillId="4" borderId="23" xfId="0" applyNumberFormat="1" applyFont="1" applyFill="1" applyBorder="1" applyAlignment="1">
      <alignment horizontal="left" vertical="center" wrapText="1" indent="11"/>
      <protection locked="0"/>
    </xf>
    <xf numFmtId="49" fontId="18" fillId="3" borderId="1" xfId="0" applyNumberFormat="1" applyFont="1" applyFill="1" applyBorder="1" applyAlignment="1">
      <alignment horizontal="left" vertical="center" wrapText="1"/>
      <protection locked="0"/>
    </xf>
    <xf numFmtId="49" fontId="18" fillId="3" borderId="2" xfId="0" applyNumberFormat="1" applyFont="1" applyFill="1" applyBorder="1" applyAlignment="1">
      <alignment horizontal="left" vertical="center" wrapText="1"/>
      <protection locked="0"/>
    </xf>
    <xf numFmtId="49" fontId="19" fillId="3" borderId="4" xfId="0" applyNumberFormat="1" applyFont="1" applyFill="1" applyBorder="1" applyAlignment="1">
      <alignment horizontal="left" vertical="center" wrapText="1"/>
      <protection locked="0"/>
    </xf>
    <xf numFmtId="49" fontId="19" fillId="3" borderId="0" xfId="0" applyNumberFormat="1" applyFont="1" applyFill="1" applyAlignment="1">
      <alignment horizontal="left" vertical="center" wrapText="1"/>
      <protection locked="0"/>
    </xf>
    <xf numFmtId="49" fontId="18" fillId="3" borderId="6" xfId="0" applyNumberFormat="1" applyFont="1" applyFill="1" applyBorder="1" applyAlignment="1">
      <alignment horizontal="left" vertical="center" wrapText="1"/>
      <protection locked="0"/>
    </xf>
    <xf numFmtId="49" fontId="18" fillId="3" borderId="7" xfId="0" applyNumberFormat="1" applyFont="1" applyFill="1" applyBorder="1" applyAlignment="1">
      <alignment horizontal="left" vertical="center" wrapText="1"/>
      <protection locked="0"/>
    </xf>
    <xf numFmtId="0" fontId="22" fillId="2" borderId="1" xfId="0" applyFont="1" applyFill="1" applyBorder="1" applyAlignment="1">
      <alignment horizontal="center" vertical="center" wrapText="1"/>
      <protection locked="0"/>
    </xf>
    <xf numFmtId="0" fontId="22" fillId="2" borderId="2" xfId="0" applyFont="1" applyFill="1" applyBorder="1" applyAlignment="1">
      <alignment horizontal="center" vertical="center" wrapText="1"/>
      <protection locked="0"/>
    </xf>
    <xf numFmtId="0" fontId="22" fillId="2" borderId="4" xfId="0" applyFont="1" applyFill="1" applyBorder="1" applyAlignment="1">
      <alignment horizontal="center" vertical="center" wrapText="1"/>
      <protection locked="0"/>
    </xf>
    <xf numFmtId="0" fontId="22" fillId="2" borderId="0" xfId="0" applyFont="1" applyFill="1" applyAlignment="1">
      <alignment horizontal="center" vertical="center" wrapText="1"/>
      <protection locked="0"/>
    </xf>
    <xf numFmtId="0" fontId="23" fillId="2" borderId="4" xfId="0" applyFont="1" applyFill="1" applyBorder="1" applyAlignment="1">
      <alignment horizontal="center" vertical="center" wrapText="1"/>
      <protection locked="0"/>
    </xf>
    <xf numFmtId="0" fontId="23" fillId="2" borderId="0" xfId="0" applyFont="1" applyFill="1" applyAlignment="1">
      <alignment horizontal="center" vertical="center" wrapText="1"/>
      <protection locked="0"/>
    </xf>
    <xf numFmtId="0" fontId="24" fillId="2" borderId="1" xfId="0" applyFont="1" applyFill="1" applyBorder="1" applyAlignment="1">
      <alignment horizontal="center" vertical="center"/>
      <protection locked="0"/>
    </xf>
    <xf numFmtId="0" fontId="24" fillId="2" borderId="2" xfId="0" applyFont="1" applyFill="1" applyBorder="1" applyAlignment="1">
      <alignment horizontal="center" vertical="center"/>
      <protection locked="0"/>
    </xf>
    <xf numFmtId="49" fontId="28" fillId="6" borderId="22" xfId="0" applyNumberFormat="1" applyFont="1" applyFill="1" applyBorder="1" applyAlignment="1">
      <alignment horizontal="left" vertical="center" wrapText="1"/>
      <protection locked="0"/>
    </xf>
    <xf numFmtId="49" fontId="28" fillId="6" borderId="23" xfId="0" applyNumberFormat="1" applyFont="1" applyFill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9525</xdr:rowOff>
    </xdr:from>
    <xdr:to>
      <xdr:col>12</xdr:col>
      <xdr:colOff>857250</xdr:colOff>
      <xdr:row>2</xdr:row>
      <xdr:rowOff>9525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9525</xdr:rowOff>
    </xdr:from>
    <xdr:to>
      <xdr:col>12</xdr:col>
      <xdr:colOff>857250</xdr:colOff>
      <xdr:row>2</xdr:row>
      <xdr:rowOff>9525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9525</xdr:rowOff>
    </xdr:from>
    <xdr:to>
      <xdr:col>12</xdr:col>
      <xdr:colOff>857250</xdr:colOff>
      <xdr:row>2</xdr:row>
      <xdr:rowOff>9525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4"/>
  <sheetViews>
    <sheetView showZeros="0" tabSelected="1" workbookViewId="0">
      <pane ySplit="6" topLeftCell="A7" activePane="bottomLeft" state="frozen"/>
      <selection pane="bottomLeft" sqref="A1:I2"/>
    </sheetView>
  </sheetViews>
  <sheetFormatPr baseColWidth="10" defaultColWidth="10" defaultRowHeight="15" customHeight="1" x14ac:dyDescent="0.15"/>
  <cols>
    <col min="1" max="1" width="8.33203125" customWidth="1"/>
    <col min="2" max="2" width="0" hidden="1" customWidth="1"/>
    <col min="3" max="3" width="75" customWidth="1"/>
    <col min="4" max="4" width="8.33203125" customWidth="1"/>
    <col min="5" max="5" width="16.5" hidden="1" customWidth="1"/>
    <col min="6" max="6" width="15" customWidth="1"/>
    <col min="7" max="7" width="10.33203125" hidden="1" customWidth="1"/>
    <col min="8" max="8" width="10.83203125" hidden="1" customWidth="1"/>
    <col min="9" max="9" width="15" customWidth="1"/>
    <col min="10" max="12" width="0" hidden="1" customWidth="1"/>
    <col min="13" max="13" width="15" customWidth="1"/>
    <col min="14" max="14" width="0" hidden="1" customWidth="1"/>
  </cols>
  <sheetData>
    <row r="1" spans="1:14" ht="18" customHeight="1" x14ac:dyDescent="0.15">
      <c r="A1" s="94" t="s">
        <v>159</v>
      </c>
      <c r="B1" s="95"/>
      <c r="C1" s="95"/>
      <c r="D1" s="95"/>
      <c r="E1" s="95"/>
      <c r="F1" s="95"/>
      <c r="G1" s="95"/>
      <c r="H1" s="95"/>
      <c r="I1" s="95"/>
      <c r="J1" s="1"/>
      <c r="K1" s="1"/>
      <c r="L1" s="1"/>
      <c r="M1" s="2"/>
      <c r="N1" s="3"/>
    </row>
    <row r="2" spans="1:14" ht="18" customHeight="1" x14ac:dyDescent="0.15">
      <c r="A2" s="96"/>
      <c r="B2" s="97"/>
      <c r="C2" s="97"/>
      <c r="D2" s="97"/>
      <c r="E2" s="97"/>
      <c r="F2" s="97"/>
      <c r="G2" s="97"/>
      <c r="H2" s="97"/>
      <c r="I2" s="97"/>
      <c r="J2" s="1"/>
      <c r="K2" s="1"/>
      <c r="L2" s="1"/>
      <c r="M2" s="98"/>
      <c r="N2" s="1"/>
    </row>
    <row r="3" spans="1:14" ht="13.5" customHeight="1" x14ac:dyDescent="0.15">
      <c r="A3" s="99" t="s">
        <v>1</v>
      </c>
      <c r="B3" s="100"/>
      <c r="C3" s="100"/>
      <c r="D3" s="100"/>
      <c r="E3" s="100"/>
      <c r="F3" s="100"/>
      <c r="G3" s="100"/>
      <c r="H3" s="100"/>
      <c r="I3" s="100"/>
      <c r="J3" s="1"/>
      <c r="K3" s="1"/>
      <c r="L3" s="1"/>
      <c r="M3" s="98"/>
      <c r="N3" s="4"/>
    </row>
    <row r="4" spans="1:14" ht="12.75" customHeight="1" x14ac:dyDescent="0.15">
      <c r="A4" s="101" t="s">
        <v>1</v>
      </c>
      <c r="B4" s="102"/>
      <c r="C4" s="102"/>
      <c r="D4" s="102"/>
      <c r="E4" s="102"/>
      <c r="F4" s="102"/>
      <c r="G4" s="102"/>
      <c r="H4" s="102"/>
      <c r="I4" s="102"/>
      <c r="J4" s="5"/>
      <c r="K4" s="5"/>
      <c r="L4" s="5"/>
      <c r="M4" s="6"/>
      <c r="N4" s="7"/>
    </row>
    <row r="5" spans="1:14" ht="11.25" customHeight="1" x14ac:dyDescent="0.15">
      <c r="A5" s="103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8"/>
    </row>
    <row r="6" spans="1:14" ht="37.5" customHeight="1" x14ac:dyDescent="0.15">
      <c r="A6" s="9" t="s">
        <v>2</v>
      </c>
      <c r="B6" s="10" t="s">
        <v>3</v>
      </c>
      <c r="C6" s="10" t="s">
        <v>4</v>
      </c>
      <c r="D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1"/>
      <c r="K6" s="11"/>
      <c r="L6" s="11"/>
      <c r="M6" s="12" t="s">
        <v>10</v>
      </c>
      <c r="N6" s="13" t="s">
        <v>11</v>
      </c>
    </row>
    <row r="7" spans="1:14" ht="45" customHeight="1" x14ac:dyDescent="0.15">
      <c r="A7" s="14" t="s">
        <v>12</v>
      </c>
      <c r="B7" s="15"/>
      <c r="C7" s="16" t="s">
        <v>13</v>
      </c>
      <c r="D7" s="17"/>
      <c r="E7" s="18"/>
      <c r="F7" s="19"/>
      <c r="G7" s="18"/>
      <c r="H7" s="18"/>
      <c r="I7" s="18"/>
      <c r="J7" s="18"/>
      <c r="K7" s="18"/>
      <c r="L7" s="18"/>
      <c r="M7" s="20"/>
      <c r="N7" s="21"/>
    </row>
    <row r="8" spans="1:14" ht="45" customHeight="1" x14ac:dyDescent="0.15">
      <c r="A8" s="22" t="s">
        <v>12</v>
      </c>
      <c r="B8" s="23"/>
      <c r="C8" s="24" t="s">
        <v>14</v>
      </c>
      <c r="D8" s="25"/>
      <c r="E8" s="26"/>
      <c r="F8" s="27">
        <f>($E8)*1</f>
        <v>0</v>
      </c>
      <c r="G8" s="26"/>
      <c r="H8" s="28">
        <v>0.2</v>
      </c>
      <c r="I8" s="29"/>
      <c r="J8" s="30"/>
      <c r="K8" s="29"/>
      <c r="L8" s="29"/>
      <c r="M8" s="31">
        <f>IF(ISNUMBER($I8),IF(ISNUMBER($G8),ROUND($I8*$G8,2),ROUND($I8*$F8,2)),IF(ISNUMBER($G8),ROUND($K8*$G8,2),ROUND($K8*$F8,2)))</f>
        <v>0</v>
      </c>
      <c r="N8" s="21"/>
    </row>
    <row r="9" spans="1:14" ht="45" customHeight="1" x14ac:dyDescent="0.15">
      <c r="A9" s="22" t="s">
        <v>15</v>
      </c>
      <c r="B9" s="23"/>
      <c r="C9" s="24" t="s">
        <v>16</v>
      </c>
      <c r="D9" s="17"/>
      <c r="E9" s="18"/>
      <c r="F9" s="19"/>
      <c r="G9" s="18"/>
      <c r="H9" s="18"/>
      <c r="I9" s="18"/>
      <c r="J9" s="18"/>
      <c r="K9" s="18"/>
      <c r="L9" s="18"/>
      <c r="M9" s="20"/>
      <c r="N9" s="21"/>
    </row>
    <row r="10" spans="1:14" ht="33.75" customHeight="1" x14ac:dyDescent="0.15">
      <c r="A10" s="32" t="s">
        <v>17</v>
      </c>
      <c r="B10" s="33"/>
      <c r="C10" s="34" t="s">
        <v>18</v>
      </c>
      <c r="D10" s="25" t="s">
        <v>19</v>
      </c>
      <c r="E10" s="35"/>
      <c r="F10" s="36">
        <f t="shared" ref="F10:F11" si="0">($E10)*1</f>
        <v>0</v>
      </c>
      <c r="G10" s="35"/>
      <c r="H10" s="28">
        <v>0.2</v>
      </c>
      <c r="I10" s="29"/>
      <c r="J10" s="30"/>
      <c r="K10" s="29"/>
      <c r="L10" s="29"/>
      <c r="M10" s="31">
        <f t="shared" ref="M10:M11" si="1">IF(ISNUMBER($I10),IF(ISNUMBER($G10),ROUND($I10*$G10,2),ROUND($I10*$F10,2)),IF(ISNUMBER($G10),ROUND($K10*$G10,2),ROUND($K10*$F10,2)))</f>
        <v>0</v>
      </c>
      <c r="N10" s="21"/>
    </row>
    <row r="11" spans="1:14" ht="33.75" customHeight="1" x14ac:dyDescent="0.15">
      <c r="A11" s="32" t="s">
        <v>20</v>
      </c>
      <c r="B11" s="33"/>
      <c r="C11" s="34" t="s">
        <v>21</v>
      </c>
      <c r="D11" s="25" t="s">
        <v>19</v>
      </c>
      <c r="E11" s="35"/>
      <c r="F11" s="36">
        <f t="shared" si="0"/>
        <v>0</v>
      </c>
      <c r="G11" s="35"/>
      <c r="H11" s="28">
        <v>0.2</v>
      </c>
      <c r="I11" s="29"/>
      <c r="J11" s="30"/>
      <c r="K11" s="29"/>
      <c r="L11" s="29"/>
      <c r="M11" s="31">
        <f t="shared" si="1"/>
        <v>0</v>
      </c>
      <c r="N11" s="21"/>
    </row>
    <row r="12" spans="1:14" ht="37.5" customHeight="1" x14ac:dyDescent="0.15">
      <c r="A12" s="105" t="s">
        <v>22</v>
      </c>
      <c r="B12" s="106"/>
      <c r="C12" s="106"/>
      <c r="D12" s="37"/>
      <c r="E12" s="38">
        <f>SUMPRODUCT(E$9:E$11,$I$9:$I$11)*1</f>
        <v>0</v>
      </c>
      <c r="F12" s="39"/>
      <c r="G12" s="39"/>
      <c r="H12" s="39"/>
      <c r="I12" s="39"/>
      <c r="J12" s="40"/>
      <c r="K12" s="40"/>
      <c r="L12" s="40"/>
      <c r="M12" s="41">
        <f>SUM(M$10:M$11)</f>
        <v>0</v>
      </c>
      <c r="N12" s="42"/>
    </row>
    <row r="13" spans="1:14" ht="45" customHeight="1" x14ac:dyDescent="0.15">
      <c r="A13" s="22" t="s">
        <v>23</v>
      </c>
      <c r="B13" s="23"/>
      <c r="C13" s="24" t="s">
        <v>24</v>
      </c>
      <c r="D13" s="25" t="s">
        <v>25</v>
      </c>
      <c r="E13" s="43"/>
      <c r="F13" s="44">
        <f>($E13)*1</f>
        <v>0</v>
      </c>
      <c r="G13" s="43"/>
      <c r="H13" s="28">
        <v>0.2</v>
      </c>
      <c r="I13" s="29"/>
      <c r="J13" s="30"/>
      <c r="K13" s="29"/>
      <c r="L13" s="29"/>
      <c r="M13" s="31">
        <f>IF(ISNUMBER($I13),IF(ISNUMBER($G13),ROUND($I13*$G13,2),ROUND($I13*$F13,2)),IF(ISNUMBER($G13),ROUND($K13*$G13,2),ROUND($K13*$F13,2)))</f>
        <v>0</v>
      </c>
      <c r="N13" s="21"/>
    </row>
    <row r="14" spans="1:14" ht="45" customHeight="1" x14ac:dyDescent="0.15">
      <c r="A14" s="22" t="s">
        <v>26</v>
      </c>
      <c r="B14" s="23"/>
      <c r="C14" s="24" t="s">
        <v>27</v>
      </c>
      <c r="D14" s="17"/>
      <c r="E14" s="18"/>
      <c r="F14" s="19"/>
      <c r="G14" s="18"/>
      <c r="H14" s="18"/>
      <c r="I14" s="18"/>
      <c r="J14" s="18"/>
      <c r="K14" s="18"/>
      <c r="L14" s="18"/>
      <c r="M14" s="20"/>
      <c r="N14" s="21"/>
    </row>
    <row r="15" spans="1:14" ht="33.75" customHeight="1" x14ac:dyDescent="0.15">
      <c r="A15" s="32" t="s">
        <v>28</v>
      </c>
      <c r="B15" s="33"/>
      <c r="C15" s="34" t="s">
        <v>29</v>
      </c>
      <c r="D15" s="17"/>
      <c r="E15" s="18"/>
      <c r="F15" s="19"/>
      <c r="G15" s="18"/>
      <c r="H15" s="18"/>
      <c r="I15" s="18"/>
      <c r="J15" s="18"/>
      <c r="K15" s="18"/>
      <c r="L15" s="18"/>
      <c r="M15" s="20"/>
      <c r="N15" s="21"/>
    </row>
    <row r="16" spans="1:14" ht="18.75" customHeight="1" x14ac:dyDescent="0.15">
      <c r="A16" s="45" t="s">
        <v>30</v>
      </c>
      <c r="B16" s="46"/>
      <c r="C16" s="47" t="s">
        <v>31</v>
      </c>
      <c r="D16" s="25" t="s">
        <v>32</v>
      </c>
      <c r="E16" s="35"/>
      <c r="F16" s="36">
        <f t="shared" ref="F16:F23" si="2">($E16)*1</f>
        <v>0</v>
      </c>
      <c r="G16" s="35"/>
      <c r="H16" s="28">
        <v>0.2</v>
      </c>
      <c r="I16" s="29"/>
      <c r="J16" s="30"/>
      <c r="K16" s="29"/>
      <c r="L16" s="29"/>
      <c r="M16" s="31">
        <f t="shared" ref="M16:M23" si="3">IF(ISNUMBER($I16),IF(ISNUMBER($G16),ROUND($I16*$G16,2),ROUND($I16*$F16,2)),IF(ISNUMBER($G16),ROUND($K16*$G16,2),ROUND($K16*$F16,2)))</f>
        <v>0</v>
      </c>
      <c r="N16" s="21"/>
    </row>
    <row r="17" spans="1:14" ht="18.75" customHeight="1" x14ac:dyDescent="0.15">
      <c r="A17" s="45" t="s">
        <v>33</v>
      </c>
      <c r="B17" s="46"/>
      <c r="C17" s="47" t="s">
        <v>34</v>
      </c>
      <c r="D17" s="25" t="s">
        <v>32</v>
      </c>
      <c r="E17" s="35"/>
      <c r="F17" s="36">
        <f t="shared" si="2"/>
        <v>0</v>
      </c>
      <c r="G17" s="35"/>
      <c r="H17" s="28">
        <v>0.2</v>
      </c>
      <c r="I17" s="29"/>
      <c r="J17" s="30"/>
      <c r="K17" s="29"/>
      <c r="L17" s="29"/>
      <c r="M17" s="31">
        <f t="shared" si="3"/>
        <v>0</v>
      </c>
      <c r="N17" s="21"/>
    </row>
    <row r="18" spans="1:14" ht="27.75" customHeight="1" x14ac:dyDescent="0.15">
      <c r="A18" s="48" t="s">
        <v>35</v>
      </c>
      <c r="B18" s="49"/>
      <c r="C18" s="50" t="s">
        <v>36</v>
      </c>
      <c r="D18" s="25" t="s">
        <v>19</v>
      </c>
      <c r="E18" s="35"/>
      <c r="F18" s="36">
        <f t="shared" si="2"/>
        <v>0</v>
      </c>
      <c r="G18" s="35"/>
      <c r="H18" s="28">
        <v>0.2</v>
      </c>
      <c r="I18" s="29"/>
      <c r="J18" s="30"/>
      <c r="K18" s="29"/>
      <c r="L18" s="29"/>
      <c r="M18" s="31">
        <f t="shared" si="3"/>
        <v>0</v>
      </c>
      <c r="N18" s="21"/>
    </row>
    <row r="19" spans="1:14" ht="27.75" customHeight="1" x14ac:dyDescent="0.15">
      <c r="A19" s="48" t="s">
        <v>37</v>
      </c>
      <c r="B19" s="49"/>
      <c r="C19" s="50" t="s">
        <v>38</v>
      </c>
      <c r="D19" s="25" t="s">
        <v>32</v>
      </c>
      <c r="E19" s="35"/>
      <c r="F19" s="36">
        <f t="shared" si="2"/>
        <v>0</v>
      </c>
      <c r="G19" s="35"/>
      <c r="H19" s="28">
        <v>0.2</v>
      </c>
      <c r="I19" s="29"/>
      <c r="J19" s="30"/>
      <c r="K19" s="29"/>
      <c r="L19" s="29"/>
      <c r="M19" s="31">
        <f t="shared" si="3"/>
        <v>0</v>
      </c>
      <c r="N19" s="21"/>
    </row>
    <row r="20" spans="1:14" ht="27.75" customHeight="1" x14ac:dyDescent="0.15">
      <c r="A20" s="48" t="s">
        <v>39</v>
      </c>
      <c r="B20" s="49"/>
      <c r="C20" s="50" t="s">
        <v>40</v>
      </c>
      <c r="D20" s="25" t="s">
        <v>32</v>
      </c>
      <c r="E20" s="35"/>
      <c r="F20" s="36">
        <f t="shared" si="2"/>
        <v>0</v>
      </c>
      <c r="G20" s="35"/>
      <c r="H20" s="28">
        <v>0.2</v>
      </c>
      <c r="I20" s="29"/>
      <c r="J20" s="30"/>
      <c r="K20" s="29"/>
      <c r="L20" s="29"/>
      <c r="M20" s="31">
        <f t="shared" si="3"/>
        <v>0</v>
      </c>
      <c r="N20" s="21"/>
    </row>
    <row r="21" spans="1:14" ht="27.75" customHeight="1" x14ac:dyDescent="0.15">
      <c r="A21" s="48" t="s">
        <v>41</v>
      </c>
      <c r="B21" s="49"/>
      <c r="C21" s="50" t="s">
        <v>42</v>
      </c>
      <c r="D21" s="25" t="s">
        <v>32</v>
      </c>
      <c r="E21" s="35"/>
      <c r="F21" s="36">
        <f t="shared" si="2"/>
        <v>0</v>
      </c>
      <c r="G21" s="35"/>
      <c r="H21" s="28">
        <v>0.2</v>
      </c>
      <c r="I21" s="29"/>
      <c r="J21" s="30"/>
      <c r="K21" s="29"/>
      <c r="L21" s="29"/>
      <c r="M21" s="31">
        <f t="shared" si="3"/>
        <v>0</v>
      </c>
      <c r="N21" s="21"/>
    </row>
    <row r="22" spans="1:14" ht="27.75" customHeight="1" x14ac:dyDescent="0.15">
      <c r="A22" s="48" t="s">
        <v>43</v>
      </c>
      <c r="B22" s="49"/>
      <c r="C22" s="50" t="s">
        <v>44</v>
      </c>
      <c r="D22" s="25" t="s">
        <v>32</v>
      </c>
      <c r="E22" s="35"/>
      <c r="F22" s="36">
        <f t="shared" si="2"/>
        <v>0</v>
      </c>
      <c r="G22" s="35"/>
      <c r="H22" s="28">
        <v>0.2</v>
      </c>
      <c r="I22" s="29"/>
      <c r="J22" s="30"/>
      <c r="K22" s="29"/>
      <c r="L22" s="29"/>
      <c r="M22" s="31">
        <f t="shared" si="3"/>
        <v>0</v>
      </c>
      <c r="N22" s="21"/>
    </row>
    <row r="23" spans="1:14" ht="27.75" customHeight="1" x14ac:dyDescent="0.15">
      <c r="A23" s="48" t="s">
        <v>45</v>
      </c>
      <c r="B23" s="49"/>
      <c r="C23" s="50" t="s">
        <v>46</v>
      </c>
      <c r="D23" s="25" t="s">
        <v>32</v>
      </c>
      <c r="E23" s="35"/>
      <c r="F23" s="36">
        <f t="shared" si="2"/>
        <v>0</v>
      </c>
      <c r="G23" s="35"/>
      <c r="H23" s="28">
        <v>0.2</v>
      </c>
      <c r="I23" s="29"/>
      <c r="J23" s="30"/>
      <c r="K23" s="29"/>
      <c r="L23" s="29"/>
      <c r="M23" s="31">
        <f t="shared" si="3"/>
        <v>0</v>
      </c>
      <c r="N23" s="21"/>
    </row>
    <row r="24" spans="1:14" ht="409.5" hidden="1" customHeight="1" x14ac:dyDescent="0.15">
      <c r="A24" s="51" t="s">
        <v>47</v>
      </c>
      <c r="B24" s="52"/>
      <c r="C24" s="53"/>
      <c r="D24" s="53"/>
      <c r="E24" s="54">
        <f>SUMPRODUCT(E$17:E$23,$I$17:$I$23)*1</f>
        <v>0</v>
      </c>
      <c r="F24" s="55"/>
      <c r="G24" s="56"/>
      <c r="H24" s="55"/>
      <c r="I24" s="55"/>
      <c r="J24" s="57"/>
      <c r="K24" s="57"/>
      <c r="L24" s="57"/>
      <c r="M24" s="58">
        <f>SUM(M$18:M$23)</f>
        <v>0</v>
      </c>
      <c r="N24" s="59"/>
    </row>
    <row r="25" spans="1:14" ht="18.75" customHeight="1" x14ac:dyDescent="0.15">
      <c r="A25" s="45" t="s">
        <v>48</v>
      </c>
      <c r="B25" s="46"/>
      <c r="C25" s="47" t="s">
        <v>49</v>
      </c>
      <c r="D25" s="25" t="s">
        <v>32</v>
      </c>
      <c r="E25" s="35"/>
      <c r="F25" s="36">
        <f t="shared" ref="F25:F26" si="4">($E25)*1</f>
        <v>0</v>
      </c>
      <c r="G25" s="35"/>
      <c r="H25" s="28">
        <v>0.2</v>
      </c>
      <c r="I25" s="29"/>
      <c r="J25" s="30"/>
      <c r="K25" s="29"/>
      <c r="L25" s="29"/>
      <c r="M25" s="31">
        <f t="shared" ref="M25:M26" si="5">IF(ISNUMBER($I25),IF(ISNUMBER($G25),ROUND($I25*$G25,2),ROUND($I25*$F25,2)),IF(ISNUMBER($G25),ROUND($K25*$G25,2),ROUND($K25*$F25,2)))</f>
        <v>0</v>
      </c>
      <c r="N25" s="21"/>
    </row>
    <row r="26" spans="1:14" ht="18.75" customHeight="1" x14ac:dyDescent="0.15">
      <c r="A26" s="45" t="s">
        <v>50</v>
      </c>
      <c r="B26" s="46"/>
      <c r="C26" s="47" t="s">
        <v>51</v>
      </c>
      <c r="D26" s="25" t="s">
        <v>19</v>
      </c>
      <c r="E26" s="35"/>
      <c r="F26" s="36">
        <f t="shared" si="4"/>
        <v>0</v>
      </c>
      <c r="G26" s="35"/>
      <c r="H26" s="28">
        <v>0.2</v>
      </c>
      <c r="I26" s="29"/>
      <c r="J26" s="30"/>
      <c r="K26" s="29"/>
      <c r="L26" s="29"/>
      <c r="M26" s="31">
        <f t="shared" si="5"/>
        <v>0</v>
      </c>
      <c r="N26" s="21"/>
    </row>
    <row r="27" spans="1:14" ht="409.5" hidden="1" customHeight="1" x14ac:dyDescent="0.15">
      <c r="A27" s="51" t="s">
        <v>52</v>
      </c>
      <c r="B27" s="52"/>
      <c r="C27" s="53"/>
      <c r="D27" s="53"/>
      <c r="E27" s="54">
        <f>SUMPRODUCT(E$15:E$26,$I$15:$I$26)*1</f>
        <v>0</v>
      </c>
      <c r="F27" s="55"/>
      <c r="G27" s="56"/>
      <c r="H27" s="55"/>
      <c r="I27" s="55"/>
      <c r="J27" s="57"/>
      <c r="K27" s="57"/>
      <c r="L27" s="57"/>
      <c r="M27" s="58">
        <f>SUM(M$16:M$23)+SUM(M$25:M$26)</f>
        <v>0</v>
      </c>
      <c r="N27" s="59"/>
    </row>
    <row r="28" spans="1:14" ht="33.75" customHeight="1" x14ac:dyDescent="0.15">
      <c r="A28" s="32" t="s">
        <v>53</v>
      </c>
      <c r="B28" s="33"/>
      <c r="C28" s="34" t="s">
        <v>54</v>
      </c>
      <c r="D28" s="17"/>
      <c r="E28" s="18"/>
      <c r="F28" s="19"/>
      <c r="G28" s="18"/>
      <c r="H28" s="18"/>
      <c r="I28" s="18"/>
      <c r="J28" s="18"/>
      <c r="K28" s="18"/>
      <c r="L28" s="18"/>
      <c r="M28" s="20"/>
      <c r="N28" s="21"/>
    </row>
    <row r="29" spans="1:14" ht="18.75" customHeight="1" x14ac:dyDescent="0.15">
      <c r="A29" s="45" t="s">
        <v>55</v>
      </c>
      <c r="B29" s="46"/>
      <c r="C29" s="47" t="s">
        <v>56</v>
      </c>
      <c r="D29" s="25" t="s">
        <v>25</v>
      </c>
      <c r="E29" s="43"/>
      <c r="F29" s="44">
        <f t="shared" ref="F29:F32" si="6">($E29)*1</f>
        <v>0</v>
      </c>
      <c r="G29" s="43"/>
      <c r="H29" s="28">
        <v>0.2</v>
      </c>
      <c r="I29" s="29"/>
      <c r="J29" s="30"/>
      <c r="K29" s="29"/>
      <c r="L29" s="29"/>
      <c r="M29" s="31">
        <f t="shared" ref="M29:M32" si="7">IF(ISNUMBER($I29),IF(ISNUMBER($G29),ROUND($I29*$G29,2),ROUND($I29*$F29,2)),IF(ISNUMBER($G29),ROUND($K29*$G29,2),ROUND($K29*$F29,2)))</f>
        <v>0</v>
      </c>
      <c r="N29" s="21"/>
    </row>
    <row r="30" spans="1:14" ht="18.75" customHeight="1" x14ac:dyDescent="0.15">
      <c r="A30" s="45" t="s">
        <v>57</v>
      </c>
      <c r="B30" s="46"/>
      <c r="C30" s="47" t="s">
        <v>58</v>
      </c>
      <c r="D30" s="25" t="s">
        <v>25</v>
      </c>
      <c r="E30" s="43"/>
      <c r="F30" s="44">
        <f t="shared" si="6"/>
        <v>0</v>
      </c>
      <c r="G30" s="43"/>
      <c r="H30" s="28">
        <v>0.2</v>
      </c>
      <c r="I30" s="29"/>
      <c r="J30" s="30"/>
      <c r="K30" s="29"/>
      <c r="L30" s="29"/>
      <c r="M30" s="31">
        <f t="shared" si="7"/>
        <v>0</v>
      </c>
      <c r="N30" s="21"/>
    </row>
    <row r="31" spans="1:14" ht="18.75" customHeight="1" x14ac:dyDescent="0.15">
      <c r="A31" s="45" t="s">
        <v>59</v>
      </c>
      <c r="B31" s="46"/>
      <c r="C31" s="47" t="s">
        <v>60</v>
      </c>
      <c r="D31" s="25" t="s">
        <v>25</v>
      </c>
      <c r="E31" s="43"/>
      <c r="F31" s="44">
        <f t="shared" si="6"/>
        <v>0</v>
      </c>
      <c r="G31" s="43"/>
      <c r="H31" s="28">
        <v>0.2</v>
      </c>
      <c r="I31" s="29"/>
      <c r="J31" s="30"/>
      <c r="K31" s="29"/>
      <c r="L31" s="29"/>
      <c r="M31" s="31">
        <f t="shared" si="7"/>
        <v>0</v>
      </c>
      <c r="N31" s="21"/>
    </row>
    <row r="32" spans="1:14" ht="18.75" customHeight="1" x14ac:dyDescent="0.15">
      <c r="A32" s="45" t="s">
        <v>61</v>
      </c>
      <c r="B32" s="46"/>
      <c r="C32" s="47" t="s">
        <v>62</v>
      </c>
      <c r="D32" s="25" t="s">
        <v>25</v>
      </c>
      <c r="E32" s="43"/>
      <c r="F32" s="44">
        <f t="shared" si="6"/>
        <v>0</v>
      </c>
      <c r="G32" s="43"/>
      <c r="H32" s="28">
        <v>0.2</v>
      </c>
      <c r="I32" s="29"/>
      <c r="J32" s="30"/>
      <c r="K32" s="29"/>
      <c r="L32" s="29"/>
      <c r="M32" s="31">
        <f t="shared" si="7"/>
        <v>0</v>
      </c>
      <c r="N32" s="21"/>
    </row>
    <row r="33" spans="1:14" ht="409.5" hidden="1" customHeight="1" x14ac:dyDescent="0.15">
      <c r="A33" s="51" t="s">
        <v>63</v>
      </c>
      <c r="B33" s="52"/>
      <c r="C33" s="53"/>
      <c r="D33" s="53"/>
      <c r="E33" s="54">
        <f>SUMPRODUCT(E$28:E$32,$I$28:$I$32)*1</f>
        <v>0</v>
      </c>
      <c r="F33" s="55"/>
      <c r="G33" s="56"/>
      <c r="H33" s="55"/>
      <c r="I33" s="55"/>
      <c r="J33" s="57"/>
      <c r="K33" s="57"/>
      <c r="L33" s="57"/>
      <c r="M33" s="58">
        <f>SUM(M$29:M$32)</f>
        <v>0</v>
      </c>
      <c r="N33" s="59"/>
    </row>
    <row r="34" spans="1:14" ht="33.75" customHeight="1" x14ac:dyDescent="0.15">
      <c r="A34" s="32" t="s">
        <v>64</v>
      </c>
      <c r="B34" s="33"/>
      <c r="C34" s="34" t="s">
        <v>65</v>
      </c>
      <c r="D34" s="17"/>
      <c r="E34" s="18"/>
      <c r="F34" s="19"/>
      <c r="G34" s="18"/>
      <c r="H34" s="18"/>
      <c r="I34" s="18"/>
      <c r="J34" s="18"/>
      <c r="K34" s="18"/>
      <c r="L34" s="18"/>
      <c r="M34" s="20"/>
      <c r="N34" s="21"/>
    </row>
    <row r="35" spans="1:14" ht="18.75" customHeight="1" x14ac:dyDescent="0.15">
      <c r="A35" s="45" t="s">
        <v>66</v>
      </c>
      <c r="B35" s="46"/>
      <c r="C35" s="47" t="s">
        <v>67</v>
      </c>
      <c r="D35" s="17"/>
      <c r="E35" s="18"/>
      <c r="F35" s="19"/>
      <c r="G35" s="18"/>
      <c r="H35" s="18"/>
      <c r="I35" s="18"/>
      <c r="J35" s="18"/>
      <c r="K35" s="18"/>
      <c r="L35" s="18"/>
      <c r="M35" s="20"/>
      <c r="N35" s="21"/>
    </row>
    <row r="36" spans="1:14" ht="27.75" customHeight="1" x14ac:dyDescent="0.15">
      <c r="A36" s="48" t="s">
        <v>68</v>
      </c>
      <c r="B36" s="49"/>
      <c r="C36" s="50" t="s">
        <v>69</v>
      </c>
      <c r="D36" s="25" t="s">
        <v>25</v>
      </c>
      <c r="E36" s="43"/>
      <c r="F36" s="44">
        <f t="shared" ref="F36:F50" si="8">($E36)*1</f>
        <v>0</v>
      </c>
      <c r="G36" s="43"/>
      <c r="H36" s="28">
        <v>0.2</v>
      </c>
      <c r="I36" s="29"/>
      <c r="J36" s="30"/>
      <c r="K36" s="29"/>
      <c r="L36" s="29"/>
      <c r="M36" s="31">
        <f t="shared" ref="M36:M50" si="9">IF(ISNUMBER($I36),IF(ISNUMBER($G36),ROUND($I36*$G36,2),ROUND($I36*$F36,2)),IF(ISNUMBER($G36),ROUND($K36*$G36,2),ROUND($K36*$F36,2)))</f>
        <v>0</v>
      </c>
      <c r="N36" s="21"/>
    </row>
    <row r="37" spans="1:14" ht="27.75" customHeight="1" x14ac:dyDescent="0.15">
      <c r="A37" s="48" t="s">
        <v>70</v>
      </c>
      <c r="B37" s="49"/>
      <c r="C37" s="50" t="s">
        <v>71</v>
      </c>
      <c r="D37" s="25" t="s">
        <v>25</v>
      </c>
      <c r="E37" s="43"/>
      <c r="F37" s="44">
        <f t="shared" si="8"/>
        <v>0</v>
      </c>
      <c r="G37" s="43"/>
      <c r="H37" s="28">
        <v>0.2</v>
      </c>
      <c r="I37" s="29"/>
      <c r="J37" s="30"/>
      <c r="K37" s="29"/>
      <c r="L37" s="29"/>
      <c r="M37" s="31">
        <f t="shared" si="9"/>
        <v>0</v>
      </c>
      <c r="N37" s="21"/>
    </row>
    <row r="38" spans="1:14" ht="27.75" customHeight="1" x14ac:dyDescent="0.15">
      <c r="A38" s="48" t="s">
        <v>72</v>
      </c>
      <c r="B38" s="49"/>
      <c r="C38" s="50" t="s">
        <v>73</v>
      </c>
      <c r="D38" s="25" t="s">
        <v>25</v>
      </c>
      <c r="E38" s="43"/>
      <c r="F38" s="44">
        <f t="shared" si="8"/>
        <v>0</v>
      </c>
      <c r="G38" s="43"/>
      <c r="H38" s="28">
        <v>0.2</v>
      </c>
      <c r="I38" s="29"/>
      <c r="J38" s="30"/>
      <c r="K38" s="29"/>
      <c r="L38" s="29"/>
      <c r="M38" s="31">
        <f t="shared" si="9"/>
        <v>0</v>
      </c>
      <c r="N38" s="21"/>
    </row>
    <row r="39" spans="1:14" ht="27.75" customHeight="1" x14ac:dyDescent="0.15">
      <c r="A39" s="48" t="s">
        <v>74</v>
      </c>
      <c r="B39" s="49"/>
      <c r="C39" s="50" t="s">
        <v>75</v>
      </c>
      <c r="D39" s="25" t="s">
        <v>25</v>
      </c>
      <c r="E39" s="43"/>
      <c r="F39" s="44">
        <f t="shared" si="8"/>
        <v>0</v>
      </c>
      <c r="G39" s="43"/>
      <c r="H39" s="28">
        <v>0.2</v>
      </c>
      <c r="I39" s="29"/>
      <c r="J39" s="30"/>
      <c r="K39" s="29"/>
      <c r="L39" s="29"/>
      <c r="M39" s="31">
        <f t="shared" si="9"/>
        <v>0</v>
      </c>
      <c r="N39" s="21"/>
    </row>
    <row r="40" spans="1:14" ht="27.75" customHeight="1" x14ac:dyDescent="0.15">
      <c r="A40" s="48" t="s">
        <v>76</v>
      </c>
      <c r="B40" s="49"/>
      <c r="C40" s="50" t="s">
        <v>77</v>
      </c>
      <c r="D40" s="25" t="s">
        <v>25</v>
      </c>
      <c r="E40" s="43"/>
      <c r="F40" s="44">
        <f t="shared" si="8"/>
        <v>0</v>
      </c>
      <c r="G40" s="43"/>
      <c r="H40" s="28">
        <v>0.2</v>
      </c>
      <c r="I40" s="29"/>
      <c r="J40" s="30"/>
      <c r="K40" s="29"/>
      <c r="L40" s="29"/>
      <c r="M40" s="31">
        <f t="shared" si="9"/>
        <v>0</v>
      </c>
      <c r="N40" s="21"/>
    </row>
    <row r="41" spans="1:14" ht="27.75" customHeight="1" x14ac:dyDescent="0.15">
      <c r="A41" s="48" t="s">
        <v>78</v>
      </c>
      <c r="B41" s="49"/>
      <c r="C41" s="50" t="s">
        <v>79</v>
      </c>
      <c r="D41" s="25" t="s">
        <v>25</v>
      </c>
      <c r="E41" s="43"/>
      <c r="F41" s="44">
        <f t="shared" si="8"/>
        <v>0</v>
      </c>
      <c r="G41" s="43"/>
      <c r="H41" s="28">
        <v>0.2</v>
      </c>
      <c r="I41" s="29"/>
      <c r="J41" s="30"/>
      <c r="K41" s="29"/>
      <c r="L41" s="29"/>
      <c r="M41" s="31">
        <f t="shared" si="9"/>
        <v>0</v>
      </c>
      <c r="N41" s="21"/>
    </row>
    <row r="42" spans="1:14" ht="27.75" customHeight="1" x14ac:dyDescent="0.15">
      <c r="A42" s="48" t="s">
        <v>80</v>
      </c>
      <c r="B42" s="49"/>
      <c r="C42" s="50" t="s">
        <v>81</v>
      </c>
      <c r="D42" s="25" t="s">
        <v>25</v>
      </c>
      <c r="E42" s="43"/>
      <c r="F42" s="44">
        <f t="shared" si="8"/>
        <v>0</v>
      </c>
      <c r="G42" s="43"/>
      <c r="H42" s="28">
        <v>0.2</v>
      </c>
      <c r="I42" s="29"/>
      <c r="J42" s="30"/>
      <c r="K42" s="29"/>
      <c r="L42" s="29"/>
      <c r="M42" s="31">
        <f t="shared" si="9"/>
        <v>0</v>
      </c>
      <c r="N42" s="21"/>
    </row>
    <row r="43" spans="1:14" ht="27.75" customHeight="1" x14ac:dyDescent="0.15">
      <c r="A43" s="48" t="s">
        <v>82</v>
      </c>
      <c r="B43" s="49"/>
      <c r="C43" s="50" t="s">
        <v>83</v>
      </c>
      <c r="D43" s="25" t="s">
        <v>25</v>
      </c>
      <c r="E43" s="43"/>
      <c r="F43" s="44">
        <f t="shared" si="8"/>
        <v>0</v>
      </c>
      <c r="G43" s="43"/>
      <c r="H43" s="28">
        <v>0.2</v>
      </c>
      <c r="I43" s="29"/>
      <c r="J43" s="30"/>
      <c r="K43" s="29"/>
      <c r="L43" s="29"/>
      <c r="M43" s="31">
        <f t="shared" si="9"/>
        <v>0</v>
      </c>
      <c r="N43" s="21"/>
    </row>
    <row r="44" spans="1:14" ht="27.75" customHeight="1" x14ac:dyDescent="0.15">
      <c r="A44" s="48" t="s">
        <v>84</v>
      </c>
      <c r="B44" s="49"/>
      <c r="C44" s="50" t="s">
        <v>85</v>
      </c>
      <c r="D44" s="25" t="s">
        <v>25</v>
      </c>
      <c r="E44" s="43"/>
      <c r="F44" s="44">
        <f t="shared" si="8"/>
        <v>0</v>
      </c>
      <c r="G44" s="43"/>
      <c r="H44" s="28">
        <v>0.2</v>
      </c>
      <c r="I44" s="29"/>
      <c r="J44" s="30"/>
      <c r="K44" s="29"/>
      <c r="L44" s="29"/>
      <c r="M44" s="31">
        <f t="shared" si="9"/>
        <v>0</v>
      </c>
      <c r="N44" s="21"/>
    </row>
    <row r="45" spans="1:14" ht="27.75" customHeight="1" x14ac:dyDescent="0.15">
      <c r="A45" s="48" t="s">
        <v>86</v>
      </c>
      <c r="B45" s="49"/>
      <c r="C45" s="50" t="s">
        <v>87</v>
      </c>
      <c r="D45" s="25" t="s">
        <v>25</v>
      </c>
      <c r="E45" s="43"/>
      <c r="F45" s="44">
        <f t="shared" si="8"/>
        <v>0</v>
      </c>
      <c r="G45" s="43"/>
      <c r="H45" s="28">
        <v>0.2</v>
      </c>
      <c r="I45" s="29"/>
      <c r="J45" s="30"/>
      <c r="K45" s="29"/>
      <c r="L45" s="29"/>
      <c r="M45" s="31">
        <f t="shared" si="9"/>
        <v>0</v>
      </c>
      <c r="N45" s="21"/>
    </row>
    <row r="46" spans="1:14" ht="27.75" customHeight="1" x14ac:dyDescent="0.15">
      <c r="A46" s="48" t="s">
        <v>88</v>
      </c>
      <c r="B46" s="49"/>
      <c r="C46" s="50" t="s">
        <v>89</v>
      </c>
      <c r="D46" s="25" t="s">
        <v>25</v>
      </c>
      <c r="E46" s="43"/>
      <c r="F46" s="44">
        <f t="shared" si="8"/>
        <v>0</v>
      </c>
      <c r="G46" s="43"/>
      <c r="H46" s="28">
        <v>0.2</v>
      </c>
      <c r="I46" s="29"/>
      <c r="J46" s="30"/>
      <c r="K46" s="29"/>
      <c r="L46" s="29"/>
      <c r="M46" s="31">
        <f t="shared" si="9"/>
        <v>0</v>
      </c>
      <c r="N46" s="21"/>
    </row>
    <row r="47" spans="1:14" ht="27.75" customHeight="1" x14ac:dyDescent="0.15">
      <c r="A47" s="48" t="s">
        <v>90</v>
      </c>
      <c r="B47" s="49"/>
      <c r="C47" s="50" t="s">
        <v>91</v>
      </c>
      <c r="D47" s="25" t="s">
        <v>25</v>
      </c>
      <c r="E47" s="43"/>
      <c r="F47" s="44">
        <f t="shared" si="8"/>
        <v>0</v>
      </c>
      <c r="G47" s="43"/>
      <c r="H47" s="28">
        <v>0.2</v>
      </c>
      <c r="I47" s="29"/>
      <c r="J47" s="30"/>
      <c r="K47" s="29"/>
      <c r="L47" s="29"/>
      <c r="M47" s="31">
        <f t="shared" si="9"/>
        <v>0</v>
      </c>
      <c r="N47" s="21"/>
    </row>
    <row r="48" spans="1:14" ht="27.75" customHeight="1" x14ac:dyDescent="0.15">
      <c r="A48" s="48" t="s">
        <v>92</v>
      </c>
      <c r="B48" s="49"/>
      <c r="C48" s="50" t="s">
        <v>93</v>
      </c>
      <c r="D48" s="25" t="s">
        <v>25</v>
      </c>
      <c r="E48" s="43"/>
      <c r="F48" s="44">
        <f t="shared" si="8"/>
        <v>0</v>
      </c>
      <c r="G48" s="43"/>
      <c r="H48" s="28">
        <v>0.2</v>
      </c>
      <c r="I48" s="29"/>
      <c r="J48" s="30"/>
      <c r="K48" s="29"/>
      <c r="L48" s="29"/>
      <c r="M48" s="31">
        <f t="shared" si="9"/>
        <v>0</v>
      </c>
      <c r="N48" s="21"/>
    </row>
    <row r="49" spans="1:14" ht="27.75" customHeight="1" x14ac:dyDescent="0.15">
      <c r="A49" s="48" t="s">
        <v>94</v>
      </c>
      <c r="B49" s="49"/>
      <c r="C49" s="50" t="s">
        <v>95</v>
      </c>
      <c r="D49" s="25" t="s">
        <v>25</v>
      </c>
      <c r="E49" s="43"/>
      <c r="F49" s="44">
        <f t="shared" si="8"/>
        <v>0</v>
      </c>
      <c r="G49" s="43"/>
      <c r="H49" s="28">
        <v>0.2</v>
      </c>
      <c r="I49" s="29"/>
      <c r="J49" s="30"/>
      <c r="K49" s="29"/>
      <c r="L49" s="29"/>
      <c r="M49" s="31">
        <f t="shared" si="9"/>
        <v>0</v>
      </c>
      <c r="N49" s="21"/>
    </row>
    <row r="50" spans="1:14" ht="27.75" customHeight="1" x14ac:dyDescent="0.15">
      <c r="A50" s="48" t="s">
        <v>96</v>
      </c>
      <c r="B50" s="49"/>
      <c r="C50" s="50" t="s">
        <v>97</v>
      </c>
      <c r="D50" s="25" t="s">
        <v>25</v>
      </c>
      <c r="E50" s="43"/>
      <c r="F50" s="44">
        <f t="shared" si="8"/>
        <v>0</v>
      </c>
      <c r="G50" s="43"/>
      <c r="H50" s="28">
        <v>0.2</v>
      </c>
      <c r="I50" s="29"/>
      <c r="J50" s="30"/>
      <c r="K50" s="29"/>
      <c r="L50" s="29"/>
      <c r="M50" s="31">
        <f t="shared" si="9"/>
        <v>0</v>
      </c>
      <c r="N50" s="21"/>
    </row>
    <row r="51" spans="1:14" ht="360.75" hidden="1" customHeight="1" x14ac:dyDescent="0.15">
      <c r="A51" s="51" t="s">
        <v>98</v>
      </c>
      <c r="B51" s="52"/>
      <c r="C51" s="53"/>
      <c r="D51" s="53"/>
      <c r="E51" s="54">
        <f>SUMPRODUCT(E$35:E$50,$I$35:$I$50)*1</f>
        <v>0</v>
      </c>
      <c r="F51" s="55"/>
      <c r="G51" s="56"/>
      <c r="H51" s="55"/>
      <c r="I51" s="55"/>
      <c r="J51" s="57"/>
      <c r="K51" s="57"/>
      <c r="L51" s="57"/>
      <c r="M51" s="58">
        <f>SUM(M$36:M$50)</f>
        <v>0</v>
      </c>
      <c r="N51" s="59"/>
    </row>
    <row r="52" spans="1:14" ht="18.75" customHeight="1" x14ac:dyDescent="0.15">
      <c r="A52" s="45" t="s">
        <v>99</v>
      </c>
      <c r="B52" s="46"/>
      <c r="C52" s="47" t="s">
        <v>100</v>
      </c>
      <c r="D52" s="17"/>
      <c r="E52" s="18"/>
      <c r="F52" s="19"/>
      <c r="G52" s="18"/>
      <c r="H52" s="18"/>
      <c r="I52" s="18"/>
      <c r="J52" s="18"/>
      <c r="K52" s="18"/>
      <c r="L52" s="18"/>
      <c r="M52" s="20"/>
      <c r="N52" s="21"/>
    </row>
    <row r="53" spans="1:14" ht="27.75" customHeight="1" x14ac:dyDescent="0.15">
      <c r="A53" s="48" t="s">
        <v>101</v>
      </c>
      <c r="B53" s="49"/>
      <c r="C53" s="50" t="s">
        <v>102</v>
      </c>
      <c r="D53" s="25" t="s">
        <v>25</v>
      </c>
      <c r="E53" s="43"/>
      <c r="F53" s="44">
        <f t="shared" ref="F53:F56" si="10">($E53)*1</f>
        <v>0</v>
      </c>
      <c r="G53" s="43"/>
      <c r="H53" s="28">
        <v>0.2</v>
      </c>
      <c r="I53" s="29"/>
      <c r="J53" s="30"/>
      <c r="K53" s="29"/>
      <c r="L53" s="29"/>
      <c r="M53" s="31">
        <f t="shared" ref="M53:M56" si="11">IF(ISNUMBER($I53),IF(ISNUMBER($G53),ROUND($I53*$G53,2),ROUND($I53*$F53,2)),IF(ISNUMBER($G53),ROUND($K53*$G53,2),ROUND($K53*$F53,2)))</f>
        <v>0</v>
      </c>
      <c r="N53" s="21"/>
    </row>
    <row r="54" spans="1:14" ht="27.75" customHeight="1" x14ac:dyDescent="0.15">
      <c r="A54" s="48" t="s">
        <v>103</v>
      </c>
      <c r="B54" s="49"/>
      <c r="C54" s="50" t="s">
        <v>104</v>
      </c>
      <c r="D54" s="25" t="s">
        <v>25</v>
      </c>
      <c r="E54" s="43"/>
      <c r="F54" s="44">
        <f t="shared" si="10"/>
        <v>0</v>
      </c>
      <c r="G54" s="43"/>
      <c r="H54" s="28">
        <v>0.2</v>
      </c>
      <c r="I54" s="29"/>
      <c r="J54" s="30"/>
      <c r="K54" s="29"/>
      <c r="L54" s="29"/>
      <c r="M54" s="31">
        <f t="shared" si="11"/>
        <v>0</v>
      </c>
      <c r="N54" s="21"/>
    </row>
    <row r="55" spans="1:14" ht="27.75" customHeight="1" x14ac:dyDescent="0.15">
      <c r="A55" s="48" t="s">
        <v>105</v>
      </c>
      <c r="B55" s="49"/>
      <c r="C55" s="50" t="s">
        <v>106</v>
      </c>
      <c r="D55" s="25" t="s">
        <v>25</v>
      </c>
      <c r="E55" s="43"/>
      <c r="F55" s="44">
        <f t="shared" si="10"/>
        <v>0</v>
      </c>
      <c r="G55" s="43"/>
      <c r="H55" s="28">
        <v>0.2</v>
      </c>
      <c r="I55" s="29"/>
      <c r="J55" s="30"/>
      <c r="K55" s="29"/>
      <c r="L55" s="29"/>
      <c r="M55" s="31">
        <f t="shared" si="11"/>
        <v>0</v>
      </c>
      <c r="N55" s="21"/>
    </row>
    <row r="56" spans="1:14" ht="27.75" customHeight="1" x14ac:dyDescent="0.15">
      <c r="A56" s="48" t="s">
        <v>107</v>
      </c>
      <c r="B56" s="49"/>
      <c r="C56" s="50" t="s">
        <v>108</v>
      </c>
      <c r="D56" s="25" t="s">
        <v>25</v>
      </c>
      <c r="E56" s="43"/>
      <c r="F56" s="44">
        <f t="shared" si="10"/>
        <v>0</v>
      </c>
      <c r="G56" s="43"/>
      <c r="H56" s="28">
        <v>0.2</v>
      </c>
      <c r="I56" s="29"/>
      <c r="J56" s="30"/>
      <c r="K56" s="29"/>
      <c r="L56" s="29"/>
      <c r="M56" s="31">
        <f t="shared" si="11"/>
        <v>0</v>
      </c>
      <c r="N56" s="21"/>
    </row>
    <row r="57" spans="1:14" ht="396.75" hidden="1" customHeight="1" x14ac:dyDescent="0.15">
      <c r="A57" s="51" t="s">
        <v>109</v>
      </c>
      <c r="B57" s="52"/>
      <c r="C57" s="53"/>
      <c r="D57" s="53"/>
      <c r="E57" s="54">
        <f>SUMPRODUCT(E$52:E$56,$I$52:$I$56)*1</f>
        <v>0</v>
      </c>
      <c r="F57" s="55"/>
      <c r="G57" s="56"/>
      <c r="H57" s="55"/>
      <c r="I57" s="55"/>
      <c r="J57" s="57"/>
      <c r="K57" s="57"/>
      <c r="L57" s="57"/>
      <c r="M57" s="58">
        <f>SUM(M$53:M$56)</f>
        <v>0</v>
      </c>
      <c r="N57" s="59"/>
    </row>
    <row r="58" spans="1:14" ht="18.75" customHeight="1" x14ac:dyDescent="0.15">
      <c r="A58" s="45" t="s">
        <v>110</v>
      </c>
      <c r="B58" s="46"/>
      <c r="C58" s="47" t="s">
        <v>111</v>
      </c>
      <c r="D58" s="25" t="s">
        <v>25</v>
      </c>
      <c r="E58" s="43"/>
      <c r="F58" s="44">
        <f t="shared" ref="F58:F60" si="12">($E58)*1</f>
        <v>0</v>
      </c>
      <c r="G58" s="43"/>
      <c r="H58" s="28">
        <v>0.2</v>
      </c>
      <c r="I58" s="29"/>
      <c r="J58" s="30"/>
      <c r="K58" s="29"/>
      <c r="L58" s="29"/>
      <c r="M58" s="31">
        <f t="shared" ref="M58:M60" si="13">IF(ISNUMBER($I58),IF(ISNUMBER($G58),ROUND($I58*$G58,2),ROUND($I58*$F58,2)),IF(ISNUMBER($G58),ROUND($K58*$G58,2),ROUND($K58*$F58,2)))</f>
        <v>0</v>
      </c>
      <c r="N58" s="21"/>
    </row>
    <row r="59" spans="1:14" ht="18.75" customHeight="1" x14ac:dyDescent="0.15">
      <c r="A59" s="45" t="s">
        <v>112</v>
      </c>
      <c r="B59" s="46"/>
      <c r="C59" s="47" t="s">
        <v>113</v>
      </c>
      <c r="D59" s="25" t="s">
        <v>25</v>
      </c>
      <c r="E59" s="43"/>
      <c r="F59" s="44">
        <f t="shared" si="12"/>
        <v>0</v>
      </c>
      <c r="G59" s="43"/>
      <c r="H59" s="28">
        <v>0.2</v>
      </c>
      <c r="I59" s="29"/>
      <c r="J59" s="30"/>
      <c r="K59" s="29"/>
      <c r="L59" s="29"/>
      <c r="M59" s="31">
        <f t="shared" si="13"/>
        <v>0</v>
      </c>
      <c r="N59" s="21"/>
    </row>
    <row r="60" spans="1:14" ht="18.75" customHeight="1" x14ac:dyDescent="0.15">
      <c r="A60" s="45" t="s">
        <v>114</v>
      </c>
      <c r="B60" s="46"/>
      <c r="C60" s="47" t="s">
        <v>115</v>
      </c>
      <c r="D60" s="25" t="s">
        <v>25</v>
      </c>
      <c r="E60" s="43"/>
      <c r="F60" s="44">
        <f t="shared" si="12"/>
        <v>0</v>
      </c>
      <c r="G60" s="43"/>
      <c r="H60" s="28">
        <v>0.2</v>
      </c>
      <c r="I60" s="29"/>
      <c r="J60" s="30"/>
      <c r="K60" s="29"/>
      <c r="L60" s="29"/>
      <c r="M60" s="31">
        <f t="shared" si="13"/>
        <v>0</v>
      </c>
      <c r="N60" s="21"/>
    </row>
    <row r="61" spans="1:14" ht="372.75" hidden="1" customHeight="1" x14ac:dyDescent="0.15">
      <c r="A61" s="51" t="s">
        <v>116</v>
      </c>
      <c r="B61" s="52"/>
      <c r="C61" s="53"/>
      <c r="D61" s="53"/>
      <c r="E61" s="54">
        <f>SUMPRODUCT(E$35:E$60,$I$35:$I$60)*1</f>
        <v>0</v>
      </c>
      <c r="F61" s="55"/>
      <c r="G61" s="56"/>
      <c r="H61" s="55"/>
      <c r="I61" s="55"/>
      <c r="J61" s="57"/>
      <c r="K61" s="57"/>
      <c r="L61" s="57"/>
      <c r="M61" s="58">
        <f>SUM(M$36:M$50)+SUM(M$53:M$56)+SUM(M$58:M$60)</f>
        <v>0</v>
      </c>
      <c r="N61" s="59"/>
    </row>
    <row r="62" spans="1:14" ht="37.5" customHeight="1" x14ac:dyDescent="0.15">
      <c r="A62" s="105" t="s">
        <v>117</v>
      </c>
      <c r="B62" s="106"/>
      <c r="C62" s="106"/>
      <c r="D62" s="37"/>
      <c r="E62" s="38">
        <f>SUMPRODUCT(E$15:E$61,$I$15:$I$61)*1</f>
        <v>0</v>
      </c>
      <c r="F62" s="39"/>
      <c r="G62" s="39"/>
      <c r="H62" s="39"/>
      <c r="I62" s="39"/>
      <c r="J62" s="40"/>
      <c r="K62" s="40"/>
      <c r="L62" s="40"/>
      <c r="M62" s="41">
        <f>SUM(M$16:M$23)+SUM(M$25:M$26)+SUM(M$29:M$32)+SUM(M$36:M$50)+SUM(M$53:M$56)+SUM(M$58:M$60)</f>
        <v>0</v>
      </c>
      <c r="N62" s="42"/>
    </row>
    <row r="63" spans="1:14" ht="45" customHeight="1" x14ac:dyDescent="0.15">
      <c r="A63" s="22" t="s">
        <v>118</v>
      </c>
      <c r="B63" s="23"/>
      <c r="C63" s="24" t="s">
        <v>119</v>
      </c>
      <c r="D63" s="17"/>
      <c r="E63" s="18"/>
      <c r="F63" s="19"/>
      <c r="G63" s="18"/>
      <c r="H63" s="18"/>
      <c r="I63" s="18"/>
      <c r="J63" s="18"/>
      <c r="K63" s="18"/>
      <c r="L63" s="18"/>
      <c r="M63" s="20"/>
      <c r="N63" s="21"/>
    </row>
    <row r="64" spans="1:14" ht="33.75" customHeight="1" x14ac:dyDescent="0.15">
      <c r="A64" s="32" t="s">
        <v>120</v>
      </c>
      <c r="B64" s="33"/>
      <c r="C64" s="34" t="s">
        <v>121</v>
      </c>
      <c r="D64" s="25" t="s">
        <v>32</v>
      </c>
      <c r="E64" s="35"/>
      <c r="F64" s="36">
        <f t="shared" ref="F64:F66" si="14">($E64)*1</f>
        <v>0</v>
      </c>
      <c r="G64" s="35"/>
      <c r="H64" s="28">
        <v>0.2</v>
      </c>
      <c r="I64" s="29"/>
      <c r="J64" s="30"/>
      <c r="K64" s="29"/>
      <c r="L64" s="29"/>
      <c r="M64" s="31">
        <f t="shared" ref="M64:M66" si="15">IF(ISNUMBER($I64),IF(ISNUMBER($G64),ROUND($I64*$G64,2),ROUND($I64*$F64,2)),IF(ISNUMBER($G64),ROUND($K64*$G64,2),ROUND($K64*$F64,2)))</f>
        <v>0</v>
      </c>
      <c r="N64" s="21"/>
    </row>
    <row r="65" spans="1:14" ht="33.75" customHeight="1" x14ac:dyDescent="0.15">
      <c r="A65" s="32" t="s">
        <v>122</v>
      </c>
      <c r="B65" s="33"/>
      <c r="C65" s="34" t="s">
        <v>123</v>
      </c>
      <c r="D65" s="25" t="s">
        <v>124</v>
      </c>
      <c r="E65" s="43"/>
      <c r="F65" s="44">
        <f t="shared" si="14"/>
        <v>0</v>
      </c>
      <c r="G65" s="43"/>
      <c r="H65" s="28">
        <v>0.2</v>
      </c>
      <c r="I65" s="29"/>
      <c r="J65" s="30"/>
      <c r="K65" s="29"/>
      <c r="L65" s="29"/>
      <c r="M65" s="31">
        <f t="shared" si="15"/>
        <v>0</v>
      </c>
      <c r="N65" s="21"/>
    </row>
    <row r="66" spans="1:14" ht="33.75" customHeight="1" x14ac:dyDescent="0.15">
      <c r="A66" s="32" t="s">
        <v>125</v>
      </c>
      <c r="B66" s="33"/>
      <c r="C66" s="34" t="s">
        <v>126</v>
      </c>
      <c r="D66" s="25" t="s">
        <v>32</v>
      </c>
      <c r="E66" s="35"/>
      <c r="F66" s="36">
        <f t="shared" si="14"/>
        <v>0</v>
      </c>
      <c r="G66" s="35"/>
      <c r="H66" s="28">
        <v>0.2</v>
      </c>
      <c r="I66" s="29"/>
      <c r="J66" s="30"/>
      <c r="K66" s="29"/>
      <c r="L66" s="29"/>
      <c r="M66" s="31">
        <f t="shared" si="15"/>
        <v>0</v>
      </c>
      <c r="N66" s="21"/>
    </row>
    <row r="67" spans="1:14" ht="37.5" customHeight="1" x14ac:dyDescent="0.15">
      <c r="A67" s="105" t="s">
        <v>127</v>
      </c>
      <c r="B67" s="106"/>
      <c r="C67" s="106"/>
      <c r="D67" s="37"/>
      <c r="E67" s="38">
        <f>SUMPRODUCT(E$63:E$66,$I$63:$I$66)*1</f>
        <v>0</v>
      </c>
      <c r="F67" s="39"/>
      <c r="G67" s="39"/>
      <c r="H67" s="39"/>
      <c r="I67" s="39"/>
      <c r="J67" s="40"/>
      <c r="K67" s="40"/>
      <c r="L67" s="40"/>
      <c r="M67" s="41">
        <f>SUM(M$64:M$66)</f>
        <v>0</v>
      </c>
      <c r="N67" s="42"/>
    </row>
    <row r="68" spans="1:14" ht="45" customHeight="1" x14ac:dyDescent="0.15">
      <c r="A68" s="22" t="s">
        <v>128</v>
      </c>
      <c r="B68" s="23"/>
      <c r="C68" s="24" t="s">
        <v>129</v>
      </c>
      <c r="D68" s="17"/>
      <c r="E68" s="18"/>
      <c r="F68" s="19"/>
      <c r="G68" s="18"/>
      <c r="H68" s="18"/>
      <c r="I68" s="18"/>
      <c r="J68" s="18"/>
      <c r="K68" s="18"/>
      <c r="L68" s="18"/>
      <c r="M68" s="20"/>
      <c r="N68" s="21"/>
    </row>
    <row r="69" spans="1:14" ht="33.75" customHeight="1" x14ac:dyDescent="0.15">
      <c r="A69" s="32" t="s">
        <v>130</v>
      </c>
      <c r="B69" s="33"/>
      <c r="C69" s="34" t="s">
        <v>131</v>
      </c>
      <c r="D69" s="25" t="s">
        <v>19</v>
      </c>
      <c r="E69" s="35"/>
      <c r="F69" s="36">
        <f t="shared" ref="F69:F70" si="16">($E69)*1</f>
        <v>0</v>
      </c>
      <c r="G69" s="35"/>
      <c r="H69" s="28">
        <v>0.2</v>
      </c>
      <c r="I69" s="29"/>
      <c r="J69" s="30"/>
      <c r="K69" s="29"/>
      <c r="L69" s="29"/>
      <c r="M69" s="31">
        <f t="shared" ref="M69:M70" si="17">IF(ISNUMBER($I69),IF(ISNUMBER($G69),ROUND($I69*$G69,2),ROUND($I69*$F69,2)),IF(ISNUMBER($G69),ROUND($K69*$G69,2),ROUND($K69*$F69,2)))</f>
        <v>0</v>
      </c>
      <c r="N69" s="21"/>
    </row>
    <row r="70" spans="1:14" ht="33.75" customHeight="1" x14ac:dyDescent="0.15">
      <c r="A70" s="32" t="s">
        <v>132</v>
      </c>
      <c r="B70" s="33"/>
      <c r="C70" s="34" t="s">
        <v>133</v>
      </c>
      <c r="D70" s="25" t="s">
        <v>19</v>
      </c>
      <c r="E70" s="35"/>
      <c r="F70" s="36">
        <f t="shared" si="16"/>
        <v>0</v>
      </c>
      <c r="G70" s="35"/>
      <c r="H70" s="28">
        <v>0.2</v>
      </c>
      <c r="I70" s="29"/>
      <c r="J70" s="30"/>
      <c r="K70" s="29"/>
      <c r="L70" s="29"/>
      <c r="M70" s="31">
        <f t="shared" si="17"/>
        <v>0</v>
      </c>
      <c r="N70" s="21"/>
    </row>
    <row r="71" spans="1:14" ht="37.5" customHeight="1" x14ac:dyDescent="0.15">
      <c r="A71" s="105" t="s">
        <v>134</v>
      </c>
      <c r="B71" s="106"/>
      <c r="C71" s="106"/>
      <c r="D71" s="37"/>
      <c r="E71" s="38">
        <f>SUMPRODUCT(E$68:E$70,$I$68:$I$70)*1</f>
        <v>0</v>
      </c>
      <c r="F71" s="39"/>
      <c r="G71" s="39"/>
      <c r="H71" s="39"/>
      <c r="I71" s="39"/>
      <c r="J71" s="40"/>
      <c r="K71" s="40"/>
      <c r="L71" s="40"/>
      <c r="M71" s="41">
        <f>SUM(M$69:M$70)</f>
        <v>0</v>
      </c>
      <c r="N71" s="42"/>
    </row>
    <row r="72" spans="1:14" ht="37.5" customHeight="1" x14ac:dyDescent="0.15">
      <c r="A72" s="107" t="s">
        <v>135</v>
      </c>
      <c r="B72" s="108"/>
      <c r="C72" s="108"/>
      <c r="D72" s="60"/>
      <c r="E72" s="61">
        <f>SUMPRODUCT(E$7:E$71,$I$7:$I$71)*1</f>
        <v>0</v>
      </c>
      <c r="F72" s="60"/>
      <c r="G72" s="60"/>
      <c r="H72" s="60"/>
      <c r="I72" s="60"/>
      <c r="J72" s="60"/>
      <c r="K72" s="60"/>
      <c r="L72" s="60"/>
      <c r="M72" s="62">
        <f>M$8+SUM(M$10:M$11)+M$13+SUM(M$16:M$23)+SUM(M$25:M$26)+SUM(M$29:M$32)+SUM(M$36:M$50)+SUM(M$53:M$56)+SUM(M$58:M$60)+SUM(M$64:M$66)+SUM(M$69:M$70)</f>
        <v>0</v>
      </c>
      <c r="N72" s="63"/>
    </row>
    <row r="73" spans="1:14" ht="22.5" customHeight="1" x14ac:dyDescent="0.15">
      <c r="A73" s="109" t="s">
        <v>136</v>
      </c>
      <c r="B73" s="110"/>
      <c r="C73" s="110"/>
      <c r="D73" s="64"/>
      <c r="E73" s="65">
        <f>SUMPRODUCT(E$7:E$71,$I$7:$I$71,--($H$7:$H$71=0.2))*1*0.2</f>
        <v>0</v>
      </c>
      <c r="F73" s="64"/>
      <c r="G73" s="66"/>
      <c r="H73" s="64"/>
      <c r="I73" s="64"/>
      <c r="J73" s="66"/>
      <c r="K73" s="66"/>
      <c r="L73" s="66"/>
      <c r="M73" s="67">
        <f>(SUMIF($H$7:$H$71,0.2,$M$7:$M$71))*0.2</f>
        <v>0</v>
      </c>
      <c r="N73" s="68"/>
    </row>
    <row r="74" spans="1:14" ht="37.5" customHeight="1" x14ac:dyDescent="0.15">
      <c r="A74" s="111" t="s">
        <v>137</v>
      </c>
      <c r="B74" s="112"/>
      <c r="C74" s="112"/>
      <c r="D74" s="69"/>
      <c r="E74" s="70">
        <f>($E$72)+($E$73)</f>
        <v>0</v>
      </c>
      <c r="F74" s="69"/>
      <c r="G74" s="71"/>
      <c r="H74" s="69"/>
      <c r="I74" s="69"/>
      <c r="J74" s="71"/>
      <c r="K74" s="71"/>
      <c r="L74" s="71"/>
      <c r="M74" s="72">
        <f>SUM(M$72:M$73)</f>
        <v>0</v>
      </c>
      <c r="N74" s="63"/>
    </row>
  </sheetData>
  <mergeCells count="11">
    <mergeCell ref="A74:C74"/>
    <mergeCell ref="A62:C62"/>
    <mergeCell ref="A67:C67"/>
    <mergeCell ref="A71:C71"/>
    <mergeCell ref="A72:C72"/>
    <mergeCell ref="A73:C73"/>
    <mergeCell ref="A1:I2"/>
    <mergeCell ref="M2:M3"/>
    <mergeCell ref="A3:I4"/>
    <mergeCell ref="A5:M5"/>
    <mergeCell ref="A12:C1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2:N74 B1:N1" evalError="1" twoDigitTextYear="1" numberStoredAsText="1" formula="1" formulaRange="1" unlockedFormula="1" emptyCellReference="1" listDataValidation="1" calculatedColumn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"/>
  <sheetViews>
    <sheetView showZeros="0" workbookViewId="0">
      <pane ySplit="6" topLeftCell="A7" activePane="bottomLeft" state="frozen"/>
      <selection pane="bottomLeft" activeCell="A7" sqref="A7:C7"/>
    </sheetView>
  </sheetViews>
  <sheetFormatPr baseColWidth="10" defaultColWidth="10" defaultRowHeight="15" customHeight="1" x14ac:dyDescent="0.15"/>
  <cols>
    <col min="1" max="1" width="8.33203125" customWidth="1"/>
    <col min="2" max="2" width="0" hidden="1" customWidth="1"/>
    <col min="3" max="3" width="75" customWidth="1"/>
    <col min="4" max="4" width="8.33203125" customWidth="1"/>
    <col min="5" max="5" width="16.5" hidden="1" customWidth="1"/>
    <col min="6" max="6" width="15" customWidth="1"/>
    <col min="7" max="7" width="10.33203125" hidden="1" customWidth="1"/>
    <col min="8" max="8" width="10.83203125" hidden="1" customWidth="1"/>
    <col min="9" max="9" width="15" customWidth="1"/>
    <col min="10" max="12" width="0" hidden="1" customWidth="1"/>
    <col min="13" max="13" width="15" customWidth="1"/>
    <col min="14" max="14" width="0" hidden="1" customWidth="1"/>
  </cols>
  <sheetData>
    <row r="1" spans="1:14" ht="18" customHeight="1" x14ac:dyDescent="0.15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1"/>
      <c r="K1" s="1"/>
      <c r="L1" s="1"/>
      <c r="M1" s="2"/>
      <c r="N1" s="3"/>
    </row>
    <row r="2" spans="1:14" ht="18" customHeight="1" x14ac:dyDescent="0.15">
      <c r="A2" s="96"/>
      <c r="B2" s="97"/>
      <c r="C2" s="97"/>
      <c r="D2" s="97"/>
      <c r="E2" s="97"/>
      <c r="F2" s="97"/>
      <c r="G2" s="97"/>
      <c r="H2" s="97"/>
      <c r="I2" s="97"/>
      <c r="J2" s="1"/>
      <c r="K2" s="1"/>
      <c r="L2" s="1"/>
      <c r="M2" s="98"/>
      <c r="N2" s="1"/>
    </row>
    <row r="3" spans="1:14" ht="13.5" customHeight="1" x14ac:dyDescent="0.15">
      <c r="A3" s="99" t="s">
        <v>1</v>
      </c>
      <c r="B3" s="100"/>
      <c r="C3" s="100"/>
      <c r="D3" s="100"/>
      <c r="E3" s="100"/>
      <c r="F3" s="100"/>
      <c r="G3" s="100"/>
      <c r="H3" s="100"/>
      <c r="I3" s="100"/>
      <c r="J3" s="1"/>
      <c r="K3" s="1"/>
      <c r="L3" s="1"/>
      <c r="M3" s="98"/>
      <c r="N3" s="4"/>
    </row>
    <row r="4" spans="1:14" ht="12.75" customHeight="1" x14ac:dyDescent="0.15">
      <c r="A4" s="101" t="s">
        <v>1</v>
      </c>
      <c r="B4" s="102"/>
      <c r="C4" s="102"/>
      <c r="D4" s="102"/>
      <c r="E4" s="102"/>
      <c r="F4" s="102"/>
      <c r="G4" s="102"/>
      <c r="H4" s="102"/>
      <c r="I4" s="102"/>
      <c r="J4" s="5"/>
      <c r="K4" s="5"/>
      <c r="L4" s="5"/>
      <c r="M4" s="6"/>
      <c r="N4" s="7"/>
    </row>
    <row r="5" spans="1:14" ht="37.5" customHeight="1" x14ac:dyDescent="0.15">
      <c r="A5" s="107" t="s">
        <v>138</v>
      </c>
      <c r="B5" s="108"/>
      <c r="C5" s="108"/>
      <c r="D5" s="73"/>
      <c r="E5" s="61">
        <f ca="1">SUMPRODUCT(E$4:E$7,$I$4:$I$7)*1</f>
        <v>0</v>
      </c>
      <c r="F5" s="73"/>
      <c r="G5" s="60"/>
      <c r="H5" s="73"/>
      <c r="I5" s="73"/>
      <c r="J5" s="60"/>
      <c r="K5" s="60"/>
      <c r="L5" s="60"/>
      <c r="M5" s="62">
        <f>'LOT 1  Décomposition du pri'!$M$72+'LOT 1  Décomposition du pri'!$M$1</f>
        <v>0</v>
      </c>
      <c r="N5" s="63"/>
    </row>
    <row r="6" spans="1:14" ht="22.5" customHeight="1" x14ac:dyDescent="0.15">
      <c r="A6" s="109" t="s">
        <v>139</v>
      </c>
      <c r="B6" s="110"/>
      <c r="C6" s="110"/>
      <c r="D6" s="64"/>
      <c r="E6" s="74" t="s">
        <v>140</v>
      </c>
      <c r="F6" s="64"/>
      <c r="G6" s="66"/>
      <c r="H6" s="64"/>
      <c r="I6" s="64"/>
      <c r="J6" s="66"/>
      <c r="K6" s="66"/>
      <c r="L6" s="66"/>
      <c r="M6" s="67">
        <f>'LOT 1  Décomposition du pri'!$M$73</f>
        <v>0</v>
      </c>
      <c r="N6" s="68"/>
    </row>
    <row r="7" spans="1:14" ht="37.5" customHeight="1" x14ac:dyDescent="0.15">
      <c r="A7" s="111" t="s">
        <v>141</v>
      </c>
      <c r="B7" s="112"/>
      <c r="C7" s="112"/>
      <c r="D7" s="75"/>
      <c r="E7" s="70">
        <f ca="1">($E$5)</f>
        <v>0</v>
      </c>
      <c r="F7" s="75"/>
      <c r="G7" s="71"/>
      <c r="H7" s="75"/>
      <c r="I7" s="75"/>
      <c r="J7" s="71"/>
      <c r="K7" s="71"/>
      <c r="L7" s="71"/>
      <c r="M7" s="72">
        <f>SUM(M$5:M$6)</f>
        <v>0</v>
      </c>
      <c r="N7" s="63"/>
    </row>
  </sheetData>
  <mergeCells count="6">
    <mergeCell ref="A7:C7"/>
    <mergeCell ref="A1:I2"/>
    <mergeCell ref="M2:M3"/>
    <mergeCell ref="A3:I4"/>
    <mergeCell ref="A5:C5"/>
    <mergeCell ref="A6:C6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M7" evalError="1" twoDigitTextYear="1" numberStoredAsText="1" formula="1" formulaRange="1" unlockedFormula="1" emptyCellReference="1" listDataValidation="1" calculatedColumn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3"/>
  <sheetViews>
    <sheetView showZeros="0" workbookViewId="0">
      <pane ySplit="6" topLeftCell="A7" activePane="bottomLeft" state="frozen"/>
      <selection pane="bottomLeft" activeCell="A7" sqref="A7:C7"/>
    </sheetView>
  </sheetViews>
  <sheetFormatPr baseColWidth="10" defaultColWidth="10" defaultRowHeight="15" customHeight="1" x14ac:dyDescent="0.15"/>
  <cols>
    <col min="1" max="1" width="8.33203125" customWidth="1"/>
    <col min="2" max="2" width="0" hidden="1" customWidth="1"/>
    <col min="3" max="3" width="75" customWidth="1"/>
    <col min="4" max="4" width="8.33203125" customWidth="1"/>
    <col min="5" max="5" width="16.5" hidden="1" customWidth="1"/>
    <col min="6" max="6" width="15" customWidth="1"/>
    <col min="7" max="7" width="10.33203125" hidden="1" customWidth="1"/>
    <col min="8" max="8" width="10.83203125" hidden="1" customWidth="1"/>
    <col min="9" max="9" width="15" customWidth="1"/>
    <col min="10" max="12" width="0" hidden="1" customWidth="1"/>
    <col min="13" max="13" width="15" customWidth="1"/>
    <col min="14" max="14" width="0" hidden="1" customWidth="1"/>
  </cols>
  <sheetData>
    <row r="1" spans="1:14" ht="18" customHeight="1" x14ac:dyDescent="0.15">
      <c r="A1" s="94" t="s">
        <v>0</v>
      </c>
      <c r="B1" s="95"/>
      <c r="C1" s="95"/>
      <c r="D1" s="95"/>
      <c r="E1" s="95"/>
      <c r="F1" s="95"/>
      <c r="G1" s="95"/>
      <c r="H1" s="95"/>
      <c r="I1" s="95"/>
      <c r="J1" s="1"/>
      <c r="K1" s="1"/>
      <c r="L1" s="1"/>
      <c r="M1" s="2"/>
      <c r="N1" s="3"/>
    </row>
    <row r="2" spans="1:14" ht="18" customHeight="1" x14ac:dyDescent="0.15">
      <c r="A2" s="96"/>
      <c r="B2" s="97"/>
      <c r="C2" s="97"/>
      <c r="D2" s="97"/>
      <c r="E2" s="97"/>
      <c r="F2" s="97"/>
      <c r="G2" s="97"/>
      <c r="H2" s="97"/>
      <c r="I2" s="97"/>
      <c r="J2" s="1"/>
      <c r="K2" s="1"/>
      <c r="L2" s="1"/>
      <c r="M2" s="98"/>
      <c r="N2" s="1"/>
    </row>
    <row r="3" spans="1:14" ht="13.5" customHeight="1" x14ac:dyDescent="0.15">
      <c r="A3" s="99" t="s">
        <v>1</v>
      </c>
      <c r="B3" s="100"/>
      <c r="C3" s="100"/>
      <c r="D3" s="100"/>
      <c r="E3" s="100"/>
      <c r="F3" s="100"/>
      <c r="G3" s="100"/>
      <c r="H3" s="100"/>
      <c r="I3" s="100"/>
      <c r="J3" s="1"/>
      <c r="K3" s="1"/>
      <c r="L3" s="1"/>
      <c r="M3" s="98"/>
      <c r="N3" s="4"/>
    </row>
    <row r="4" spans="1:14" ht="12.75" customHeight="1" x14ac:dyDescent="0.15">
      <c r="A4" s="101" t="s">
        <v>1</v>
      </c>
      <c r="B4" s="102"/>
      <c r="C4" s="102"/>
      <c r="D4" s="102"/>
      <c r="E4" s="102"/>
      <c r="F4" s="102"/>
      <c r="G4" s="102"/>
      <c r="H4" s="102"/>
      <c r="I4" s="102"/>
      <c r="J4" s="5"/>
      <c r="K4" s="5"/>
      <c r="L4" s="5"/>
      <c r="M4" s="6"/>
      <c r="N4" s="7"/>
    </row>
    <row r="5" spans="1:14" ht="37.5" customHeight="1" x14ac:dyDescent="0.15">
      <c r="A5" s="107" t="s">
        <v>142</v>
      </c>
      <c r="B5" s="108"/>
      <c r="C5" s="108"/>
      <c r="D5" s="73"/>
      <c r="E5" s="60"/>
      <c r="F5" s="73"/>
      <c r="G5" s="60"/>
      <c r="H5" s="73"/>
      <c r="I5" s="73"/>
      <c r="J5" s="60"/>
      <c r="K5" s="60"/>
      <c r="L5" s="60"/>
      <c r="M5" s="62">
        <f>0</f>
        <v>0</v>
      </c>
      <c r="N5" s="63"/>
    </row>
    <row r="6" spans="1:14" ht="22.5" customHeight="1" x14ac:dyDescent="0.15">
      <c r="A6" s="109" t="s">
        <v>143</v>
      </c>
      <c r="B6" s="110"/>
      <c r="C6" s="110"/>
      <c r="D6" s="64"/>
      <c r="E6" s="74" t="s">
        <v>140</v>
      </c>
      <c r="F6" s="64"/>
      <c r="G6" s="66"/>
      <c r="H6" s="64"/>
      <c r="I6" s="64"/>
      <c r="J6" s="66"/>
      <c r="K6" s="66"/>
      <c r="L6" s="66"/>
      <c r="M6" s="67">
        <f>10281.5</f>
        <v>10281.5</v>
      </c>
      <c r="N6" s="68"/>
    </row>
    <row r="7" spans="1:14" ht="37.5" customHeight="1" x14ac:dyDescent="0.15">
      <c r="A7" s="111" t="s">
        <v>144</v>
      </c>
      <c r="B7" s="112"/>
      <c r="C7" s="112"/>
      <c r="D7" s="75"/>
      <c r="E7" s="71"/>
      <c r="F7" s="75"/>
      <c r="G7" s="71"/>
      <c r="H7" s="75"/>
      <c r="I7" s="75"/>
      <c r="J7" s="71"/>
      <c r="K7" s="71"/>
      <c r="L7" s="71"/>
      <c r="M7" s="72">
        <f>SUM(M$5:M$6)</f>
        <v>10281.5</v>
      </c>
      <c r="N7" s="63"/>
    </row>
    <row r="11" spans="1:14" ht="37.5" customHeight="1" x14ac:dyDescent="0.15">
      <c r="A11" s="107" t="s">
        <v>145</v>
      </c>
      <c r="B11" s="108"/>
      <c r="C11" s="108"/>
      <c r="D11" s="73"/>
      <c r="E11" s="60"/>
      <c r="F11" s="73"/>
      <c r="G11" s="60"/>
      <c r="H11" s="73"/>
      <c r="I11" s="73"/>
      <c r="J11" s="60"/>
      <c r="K11" s="60"/>
      <c r="L11" s="60"/>
      <c r="M11" s="62">
        <f>M$5</f>
        <v>0</v>
      </c>
      <c r="N11" s="63"/>
    </row>
    <row r="12" spans="1:14" ht="22.5" customHeight="1" x14ac:dyDescent="0.15">
      <c r="A12" s="109" t="s">
        <v>146</v>
      </c>
      <c r="B12" s="110"/>
      <c r="C12" s="110"/>
      <c r="D12" s="64"/>
      <c r="E12" s="66"/>
      <c r="F12" s="64"/>
      <c r="G12" s="66"/>
      <c r="H12" s="64"/>
      <c r="I12" s="64"/>
      <c r="J12" s="66"/>
      <c r="K12" s="66"/>
      <c r="L12" s="66"/>
      <c r="M12" s="67">
        <f>M$6</f>
        <v>10281.5</v>
      </c>
      <c r="N12" s="68"/>
    </row>
    <row r="13" spans="1:14" ht="37.5" customHeight="1" x14ac:dyDescent="0.15">
      <c r="A13" s="111" t="s">
        <v>147</v>
      </c>
      <c r="B13" s="112"/>
      <c r="C13" s="112"/>
      <c r="D13" s="75"/>
      <c r="E13" s="71"/>
      <c r="F13" s="75"/>
      <c r="G13" s="71"/>
      <c r="H13" s="75"/>
      <c r="I13" s="75"/>
      <c r="J13" s="71"/>
      <c r="K13" s="71"/>
      <c r="L13" s="71"/>
      <c r="M13" s="72">
        <f>M$7</f>
        <v>10281.5</v>
      </c>
      <c r="N13" s="63"/>
    </row>
  </sheetData>
  <mergeCells count="9">
    <mergeCell ref="A7:C7"/>
    <mergeCell ref="A11:C11"/>
    <mergeCell ref="A12:C12"/>
    <mergeCell ref="A13:C13"/>
    <mergeCell ref="A1:I2"/>
    <mergeCell ref="M2:M3"/>
    <mergeCell ref="A3:I4"/>
    <mergeCell ref="A5:C5"/>
    <mergeCell ref="A6:C6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1:M13" evalError="1" twoDigitTextYear="1" numberStoredAsText="1" formula="1" formulaRange="1" unlockedFormula="1" emptyCellReference="1" listDataValidation="1" calculatedColumn="1"/>
  </ignoredError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"/>
  <sheetViews>
    <sheetView showZeros="0" workbookViewId="0">
      <selection activeCell="G9" sqref="G9"/>
    </sheetView>
  </sheetViews>
  <sheetFormatPr baseColWidth="10" defaultColWidth="10" defaultRowHeight="15" customHeight="1" x14ac:dyDescent="0.15"/>
  <cols>
    <col min="1" max="1" width="13.33203125" style="76" customWidth="1"/>
    <col min="2" max="2" width="60" style="76" customWidth="1"/>
    <col min="3" max="5" width="21.6640625" style="76" customWidth="1"/>
    <col min="6" max="6" width="11.33203125" style="76" customWidth="1"/>
    <col min="7" max="7" width="19.6640625" style="76" hidden="1" customWidth="1"/>
    <col min="8" max="8" width="10.6640625" style="76" hidden="1" customWidth="1"/>
    <col min="9" max="9" width="19.6640625" style="76" hidden="1" customWidth="1"/>
    <col min="10" max="10" width="10.6640625" style="76" hidden="1" customWidth="1"/>
    <col min="11" max="16384" width="10" style="76"/>
  </cols>
  <sheetData>
    <row r="1" spans="1:13" ht="18.75" customHeight="1" x14ac:dyDescent="0.15">
      <c r="A1" s="113" t="s">
        <v>148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</row>
    <row r="2" spans="1:13" ht="15" customHeight="1" x14ac:dyDescent="0.15">
      <c r="A2" s="115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</row>
    <row r="3" spans="1:13" ht="7.5" customHeight="1" x14ac:dyDescent="0.15">
      <c r="A3" s="117" t="s">
        <v>1</v>
      </c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</row>
    <row r="4" spans="1:13" ht="21" customHeight="1" x14ac:dyDescent="0.15">
      <c r="A4" s="117" t="s">
        <v>1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</row>
    <row r="5" spans="1:13" ht="25.5" customHeight="1" x14ac:dyDescent="0.15">
      <c r="A5" s="119" t="s">
        <v>149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</row>
    <row r="6" spans="1:13" ht="11.25" customHeight="1" x14ac:dyDescent="0.15">
      <c r="A6" s="77"/>
      <c r="B6" s="78"/>
      <c r="C6" s="79"/>
      <c r="D6" s="78"/>
      <c r="E6" s="80"/>
      <c r="F6" s="78"/>
      <c r="G6" s="80"/>
      <c r="H6" s="78"/>
      <c r="I6" s="80"/>
      <c r="J6" s="78"/>
    </row>
    <row r="7" spans="1:13" ht="37.5" customHeight="1" x14ac:dyDescent="0.15">
      <c r="A7" s="81" t="s">
        <v>2</v>
      </c>
      <c r="B7" s="82" t="s">
        <v>4</v>
      </c>
      <c r="C7" s="82" t="s">
        <v>150</v>
      </c>
      <c r="D7" s="82" t="s">
        <v>8</v>
      </c>
      <c r="E7" s="82" t="s">
        <v>151</v>
      </c>
      <c r="F7" s="83" t="s">
        <v>152</v>
      </c>
      <c r="G7" s="82" t="s">
        <v>153</v>
      </c>
      <c r="H7" s="83" t="s">
        <v>154</v>
      </c>
      <c r="I7" s="82" t="s">
        <v>155</v>
      </c>
      <c r="J7" s="83" t="s">
        <v>156</v>
      </c>
    </row>
    <row r="8" spans="1:13" ht="24" customHeight="1" x14ac:dyDescent="0.15">
      <c r="A8" s="84" t="s">
        <v>157</v>
      </c>
      <c r="B8" s="85" t="s">
        <v>13</v>
      </c>
      <c r="C8" s="86">
        <v>51407.5</v>
      </c>
      <c r="D8" s="86">
        <v>10281.5</v>
      </c>
      <c r="E8" s="86">
        <v>61689</v>
      </c>
      <c r="F8" s="87">
        <f>$E8/$E$9</f>
        <v>1</v>
      </c>
      <c r="G8" s="86"/>
      <c r="H8" s="87"/>
      <c r="I8" s="88" t="str">
        <f>""</f>
        <v/>
      </c>
      <c r="J8" s="89"/>
    </row>
    <row r="9" spans="1:13" ht="37.5" customHeight="1" x14ac:dyDescent="0.15">
      <c r="A9" s="121" t="s">
        <v>158</v>
      </c>
      <c r="B9" s="122"/>
      <c r="C9" s="90">
        <f>C$8</f>
        <v>51407.5</v>
      </c>
      <c r="D9" s="90">
        <f>D$8</f>
        <v>10281.5</v>
      </c>
      <c r="E9" s="90">
        <f>E$8</f>
        <v>61689</v>
      </c>
      <c r="F9" s="91"/>
      <c r="G9" s="90">
        <f>G$8</f>
        <v>0</v>
      </c>
      <c r="H9" s="92"/>
      <c r="I9" s="92"/>
      <c r="J9" s="93"/>
    </row>
  </sheetData>
  <mergeCells count="4">
    <mergeCell ref="A1:M2"/>
    <mergeCell ref="A3:M4"/>
    <mergeCell ref="A5:M5"/>
    <mergeCell ref="A9:B9"/>
  </mergeCells>
  <printOptions horizontalCentered="1"/>
  <pageMargins left="0" right="0" top="0" bottom="0" header="0" footer="0"/>
  <pageSetup paperSize="9" scale="80" useFirstPageNumber="1"/>
  <ignoredErrors>
    <ignoredError sqref="A1:M9" evalError="1" twoDigitTextYear="1" numberStoredAsText="1" formula="1" formulaRange="1" unlockedFormula="1" emptyCellReference="1" listDataValidation="1" calculatedColum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  Décomposition du pri</vt:lpstr>
      <vt:lpstr>Total de l_affaire</vt:lpstr>
      <vt:lpstr>Total de l_aff (1)</vt:lpstr>
      <vt:lpstr>Récapitulatif Installation </vt:lpstr>
      <vt:lpstr>'LOT 1  Décomposition du pri'!Impression_des_titres</vt:lpstr>
      <vt:lpstr>'Récapitulatif Installation '!Impression_des_titres</vt:lpstr>
      <vt:lpstr>'Total de l_aff (1)'!Impression_des_titres</vt:lpstr>
      <vt:lpstr>'Total de l_affaire'!Impression_des_titres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Lucile JACQUOT</cp:lastModifiedBy>
  <dcterms:created xsi:type="dcterms:W3CDTF">2024-11-29T15:54:11Z</dcterms:created>
  <dcterms:modified xsi:type="dcterms:W3CDTF">2024-11-29T15:54:47Z</dcterms:modified>
</cp:coreProperties>
</file>